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030"/>
  </bookViews>
  <sheets>
    <sheet name="2020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3" i="15" l="1"/>
  <c r="H8" i="15" l="1"/>
  <c r="D72" i="15" l="1"/>
  <c r="F71" i="15" l="1"/>
  <c r="F63" i="15"/>
  <c r="F62" i="15"/>
  <c r="F68" i="15" s="1"/>
  <c r="F61" i="15"/>
  <c r="F53" i="15"/>
  <c r="F52" i="15"/>
  <c r="F58" i="15" s="1"/>
  <c r="F51" i="15"/>
  <c r="F43" i="15"/>
  <c r="F42" i="15"/>
  <c r="F48" i="15" s="1"/>
  <c r="F41" i="15"/>
  <c r="F34" i="15"/>
  <c r="F33" i="15"/>
  <c r="F17" i="15"/>
  <c r="F16" i="15"/>
  <c r="F14" i="15"/>
  <c r="F13" i="15"/>
  <c r="F12" i="15"/>
  <c r="F73" i="15" s="1"/>
  <c r="F11" i="15"/>
  <c r="F10" i="15"/>
  <c r="F19" i="15" l="1"/>
  <c r="F18" i="15" s="1"/>
  <c r="F20" i="15"/>
  <c r="F15" i="15"/>
  <c r="F44" i="15"/>
  <c r="F54" i="15"/>
  <c r="F64" i="15"/>
  <c r="F74" i="15"/>
  <c r="F37" i="15"/>
  <c r="F21" i="15" s="1"/>
  <c r="F38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76" i="15" l="1"/>
  <c r="F77" i="15" s="1"/>
  <c r="F39" i="15"/>
  <c r="F75" i="15"/>
  <c r="F78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5" i="15" l="1"/>
  <c r="D45" i="15"/>
  <c r="D49" i="15" s="1"/>
  <c r="D65" i="15"/>
  <c r="D69" i="15" s="1"/>
  <c r="D55" i="15"/>
  <c r="D59" i="15" s="1"/>
  <c r="D37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<sst xmlns="http://schemas.openxmlformats.org/spreadsheetml/2006/main" count="185" uniqueCount="154">
  <si>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</si>
  <si>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</si>
  <si>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</si>
  <si>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</si>
  <si>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</si>
  <si>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</si>
  <si>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</si>
  <si>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</si>
  <si>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</si>
  <si>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</si>
  <si>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</si>
  <si>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</si>
  <si>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</si>
  <si>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</si>
  <si>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</si>
  <si>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</si>
  <si>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</si>
  <si>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</si>
  <si>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</si>
  <si>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</si>
  <si>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</si>
  <si>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</si>
  <si>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</si>
  <si>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</si>
  <si>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</si>
  <si>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</si>
  <si>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</si>
  <si>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</si>
  <si>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</si>
  <si>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</si>
  <si>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</si>
  <si>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</si>
  <si>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</si>
  <si>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</si>
  <si>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</si>
  <si>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</si>
  <si>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</si>
  <si>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</si>
  <si>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</si>
  <si>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</si>
  <si>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</si>
  <si>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</si>
  <si>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</si>
  <si>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</si>
  <si>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</si>
  <si>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</si>
  <si>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</si>
  <si>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</si>
  <si>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</si>
  <si>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</si>
  <si>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</si>
  <si>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</si>
  <si>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</si>
  <si>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</si>
  <si>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</si>
  <si>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</si>
  <si>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</si>
  <si>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</si>
  <si>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</si>
  <si>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</si>
  <si>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</si>
  <si>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</si>
  <si>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</si>
  <si>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</si>
  <si>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</si>
  <si>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</si>
  <si>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</si>
  <si>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</si>
  <si>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</si>
  <si>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</si>
  <si>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</si>
  <si>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</si>
  <si>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</si>
  <si>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</si>
  <si>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</si>
  <si>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</si>
  <si>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</si>
  <si>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</si>
  <si>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</si>
  <si>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</si>
  <si>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</si>
  <si>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</si>
  <si>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</si>
  <si>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</si>
  <si>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</si>
  <si>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</si>
  <si>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</si>
  <si>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</si>
  <si>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</si>
  <si>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</si>
  <si>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</si>
  <si>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</si>
  <si>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</si>
  <si>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</si>
  <si>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</si>
  <si>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</si>
  <si>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</si>
  <si>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</si>
  <si>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</si>
  <si>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</si>
  <si>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</si>
  <si>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</si>
  <si>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</si>
  <si>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</si>
  <si>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</si>
  <si>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</si>
  <si>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</si>
  <si>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</si>
  <si>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</si>
  <si>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</si>
  <si>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</si>
  <si>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</si>
  <si>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</si>
  <si>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</si>
  <si>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</si>
  <si>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</si>
  <si>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</si>
  <si>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</si>
  <si>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</si>
  <si>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</si>
  <si>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</si>
  <si>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 доб.4), либо на наш сайт в раздел ЗАДАТЬ ВОПРОС.</t>
  </si>
  <si>
    <t>Услуги курьера по доставке писем и документов</t>
  </si>
  <si>
    <t>01 января 2020 года</t>
  </si>
  <si>
    <t>31 декабря 2020 года</t>
  </si>
  <si>
    <t>ул. Горная, 3а</t>
  </si>
  <si>
    <t>Горная 3А   ТР 2020</t>
  </si>
  <si>
    <t>ТР4-3А</t>
  </si>
  <si>
    <t>Восстановление ограждающих решеток</t>
  </si>
  <si>
    <t>Смена вентилей и клапанов обратных муфтовых диаметром до 20 мм</t>
  </si>
  <si>
    <t>Устройство металлических ограждений газонов и цветников</t>
  </si>
  <si>
    <t>ТР1-3А</t>
  </si>
  <si>
    <t>Замена воздушника кв.29</t>
  </si>
  <si>
    <t>ТР2-3А</t>
  </si>
  <si>
    <t>Ремонт и окраска МФ</t>
  </si>
  <si>
    <t>ТР5-3А</t>
  </si>
  <si>
    <t>Заделка и герметизация швов и стыков в стенах МКД</t>
  </si>
  <si>
    <t>ТР6-3А</t>
  </si>
  <si>
    <t>Восстановление (ремонт)  приямков</t>
  </si>
  <si>
    <t>ТР7-3А</t>
  </si>
  <si>
    <t>Замена спускников на ХГВС 2-ИТП</t>
  </si>
  <si>
    <t>акт</t>
  </si>
  <si>
    <t>ТР8-3А</t>
  </si>
  <si>
    <t>ТР9-3А</t>
  </si>
  <si>
    <t>Установка контроллера ПЛК 23 ТМ168 с програм. упрвлением в ИТП №1</t>
  </si>
  <si>
    <t>Ремонт напольной плитки</t>
  </si>
  <si>
    <t>Установка доводчика под №4</t>
  </si>
  <si>
    <t>Механизированная уборка снега</t>
  </si>
  <si>
    <t>ТР3А-13</t>
  </si>
  <si>
    <t>9.1</t>
  </si>
  <si>
    <t>9.2</t>
  </si>
  <si>
    <t>9.3</t>
  </si>
  <si>
    <t>Установка прибора учета ТС</t>
  </si>
  <si>
    <t>Дезинфицирующая обработка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</si>
</sst>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4" fontId="1" fillId="4" borderId="1" xfId="0" applyNumberFormat="1" applyFont="1" applyFill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vertical="distributed" wrapText="1"/>
    </xf>
    <xf numFmtId="49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3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241929.87000000011</v>
          </cell>
        </row>
        <row r="20">
          <cell r="D20">
            <v>2000</v>
          </cell>
        </row>
        <row r="44">
          <cell r="D44">
            <v>-30677.709999999992</v>
          </cell>
        </row>
        <row r="54">
          <cell r="D54">
            <v>16435.819999999996</v>
          </cell>
        </row>
        <row r="64">
          <cell r="D64">
            <v>40.109999999999673</v>
          </cell>
        </row>
        <row r="78">
          <cell r="D78">
            <v>200554.64670542581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3">
          <cell r="F113">
            <v>2648457.8699999996</v>
          </cell>
          <cell r="J113">
            <v>2603873.29</v>
          </cell>
        </row>
        <row r="117">
          <cell r="F117">
            <v>4825.8</v>
          </cell>
          <cell r="J117">
            <v>4407.3500000000004</v>
          </cell>
        </row>
        <row r="118">
          <cell r="F118">
            <v>38347.229999999996</v>
          </cell>
          <cell r="J118">
            <v>48520.2</v>
          </cell>
        </row>
        <row r="119">
          <cell r="F119">
            <v>83131.400000000009</v>
          </cell>
          <cell r="J119">
            <v>122902.32</v>
          </cell>
        </row>
        <row r="130">
          <cell r="B130">
            <v>12000</v>
          </cell>
        </row>
        <row r="131">
          <cell r="B13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workbookViewId="0">
      <selection activeCell="D26" sqref="D26"/>
    </sheetView>
  </sheetViews>
  <sheetFormatPr defaultRowHeight="12.95" customHeight="1" x14ac:dyDescent="0.25"/>
  <cols>
    <col min="1" max="2" width="7.140625" style="1" customWidth="1"/>
    <col min="3" max="3" width="61.42578125" style="1" customWidth="1"/>
    <col min="4" max="4" width="15.7109375" style="4" customWidth="1"/>
    <col min="5" max="5" width="12" style="1" customWidth="1"/>
    <col min="6" max="6" width="17.85546875" style="4" hidden="1" customWidth="1"/>
    <col min="7" max="7" width="0" style="1" hidden="1" customWidth="1"/>
    <col min="8" max="8" width="10" style="1" hidden="1" customWidth="1"/>
    <col min="9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123</v>
      </c>
    </row>
    <row r="4" spans="1:11" ht="12.95" customHeight="1" x14ac:dyDescent="0.25">
      <c r="A4" s="1" t="s">
        <v>1</v>
      </c>
      <c r="C4" s="1" t="s">
        <v>124</v>
      </c>
    </row>
    <row r="5" spans="1:11" ht="12.95" customHeight="1" x14ac:dyDescent="0.25">
      <c r="A5" s="1" t="s">
        <v>2</v>
      </c>
      <c r="C5" s="1" t="s">
        <v>125</v>
      </c>
    </row>
    <row r="7" spans="1:11" ht="12.95" customHeight="1" x14ac:dyDescent="0.25">
      <c r="A7" s="6" t="s">
        <v>3</v>
      </c>
      <c r="B7" s="27" t="s">
        <v>4</v>
      </c>
      <c r="C7" s="27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28" t="s">
        <v>108</v>
      </c>
      <c r="C8" s="28"/>
      <c r="D8" s="9"/>
      <c r="F8" s="9"/>
      <c r="H8" s="3">
        <f>D9+D12</f>
        <v>3066804.5500000003</v>
      </c>
    </row>
    <row r="9" spans="1:11" ht="12.95" customHeight="1" x14ac:dyDescent="0.25">
      <c r="A9" s="10" t="s">
        <v>7</v>
      </c>
      <c r="B9" s="29" t="s">
        <v>8</v>
      </c>
      <c r="C9" s="29"/>
      <c r="D9" s="23">
        <f>SUM(D10:D11)</f>
        <v>289514.45</v>
      </c>
      <c r="F9" s="11">
        <f>SUM(F10:F11)</f>
        <v>243929.87000000011</v>
      </c>
    </row>
    <row r="10" spans="1:11" ht="12.95" customHeight="1" x14ac:dyDescent="0.25">
      <c r="A10" s="10" t="s">
        <v>9</v>
      </c>
      <c r="B10" s="12"/>
      <c r="C10" s="19" t="s">
        <v>109</v>
      </c>
      <c r="D10" s="23">
        <v>286514.45</v>
      </c>
      <c r="F10" s="11">
        <f>'[1]2018'!$D$19</f>
        <v>241929.87000000011</v>
      </c>
    </row>
    <row r="11" spans="1:11" ht="12.95" customHeight="1" x14ac:dyDescent="0.25">
      <c r="A11" s="10" t="s">
        <v>115</v>
      </c>
      <c r="B11" s="19"/>
      <c r="C11" s="19" t="s">
        <v>10</v>
      </c>
      <c r="D11" s="23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23">
        <f>SUM(D13:D14)</f>
        <v>2777290.1</v>
      </c>
      <c r="F12" s="11">
        <f>SUM(F13:F14)</f>
        <v>2660457.8699999996</v>
      </c>
      <c r="K12" s="16"/>
    </row>
    <row r="13" spans="1:11" ht="12.95" customHeight="1" x14ac:dyDescent="0.25">
      <c r="A13" s="10" t="s">
        <v>13</v>
      </c>
      <c r="B13" s="19"/>
      <c r="C13" s="19" t="s">
        <v>110</v>
      </c>
      <c r="D13" s="23">
        <v>2765290.1</v>
      </c>
      <c r="F13" s="11">
        <f>'[2]2019'!$F$113</f>
        <v>2648457.8699999996</v>
      </c>
      <c r="K13" s="17"/>
    </row>
    <row r="14" spans="1:11" ht="12.95" customHeight="1" x14ac:dyDescent="0.25">
      <c r="A14" s="10" t="s">
        <v>116</v>
      </c>
      <c r="B14" s="19"/>
      <c r="C14" s="19" t="s">
        <v>14</v>
      </c>
      <c r="D14" s="23">
        <v>12000</v>
      </c>
      <c r="F14" s="11">
        <f>'[2]2019'!$B$130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23">
        <f>SUM(D16:D17)</f>
        <v>2646460.96</v>
      </c>
      <c r="F15" s="11">
        <f>SUM(F16:F17)</f>
        <v>2614873.29</v>
      </c>
    </row>
    <row r="16" spans="1:11" ht="12.95" customHeight="1" x14ac:dyDescent="0.25">
      <c r="A16" s="10" t="s">
        <v>17</v>
      </c>
      <c r="B16" s="19"/>
      <c r="C16" s="19" t="s">
        <v>111</v>
      </c>
      <c r="D16" s="23">
        <v>2634460.96</v>
      </c>
      <c r="F16" s="11">
        <f>'[2]2019'!$J$113</f>
        <v>2603873.29</v>
      </c>
    </row>
    <row r="17" spans="1:9" ht="12.95" customHeight="1" x14ac:dyDescent="0.25">
      <c r="A17" s="10" t="s">
        <v>117</v>
      </c>
      <c r="B17" s="19"/>
      <c r="C17" s="19" t="s">
        <v>18</v>
      </c>
      <c r="D17" s="23">
        <v>12000</v>
      </c>
      <c r="F17" s="11">
        <f>'[2]2019'!$B$131</f>
        <v>11000</v>
      </c>
    </row>
    <row r="18" spans="1:9" ht="12.95" customHeight="1" x14ac:dyDescent="0.25">
      <c r="A18" s="10" t="s">
        <v>19</v>
      </c>
      <c r="B18" s="29" t="s">
        <v>20</v>
      </c>
      <c r="C18" s="29"/>
      <c r="D18" s="11">
        <f>SUM(D19:D20)</f>
        <v>420343.59000000032</v>
      </c>
      <c r="F18" s="11">
        <f>SUM(F19:F20)</f>
        <v>289514.44999999972</v>
      </c>
    </row>
    <row r="19" spans="1:9" ht="12.95" customHeight="1" x14ac:dyDescent="0.25">
      <c r="A19" s="10" t="s">
        <v>21</v>
      </c>
      <c r="B19" s="19"/>
      <c r="C19" s="19" t="s">
        <v>112</v>
      </c>
      <c r="D19" s="11">
        <f>D10+D13-D16</f>
        <v>417343.59000000032</v>
      </c>
      <c r="F19" s="11">
        <f>F10+F13-F16</f>
        <v>286514.44999999972</v>
      </c>
    </row>
    <row r="20" spans="1:9" ht="12.95" customHeight="1" x14ac:dyDescent="0.25">
      <c r="A20" s="10" t="s">
        <v>118</v>
      </c>
      <c r="B20" s="19"/>
      <c r="C20" s="19" t="s">
        <v>22</v>
      </c>
      <c r="D20" s="11">
        <f>D11+D14-D17</f>
        <v>3000</v>
      </c>
      <c r="F20" s="11">
        <f>F11+F14-F17</f>
        <v>3000</v>
      </c>
    </row>
    <row r="21" spans="1:9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2883292.5624000006</v>
      </c>
      <c r="E21" s="3"/>
      <c r="F21" s="11">
        <f>F22+F24+F25+F26+F27+F28+F29+F30+F31+F32+F33+F34+F35+F36+F37+F38+F23</f>
        <v>2752732.5289500002</v>
      </c>
    </row>
    <row r="22" spans="1:9" ht="12.95" customHeight="1" x14ac:dyDescent="0.25">
      <c r="A22" s="10" t="s">
        <v>25</v>
      </c>
      <c r="B22" s="18"/>
      <c r="C22" s="18" t="s">
        <v>26</v>
      </c>
      <c r="D22" s="15">
        <v>470250.48</v>
      </c>
      <c r="F22" s="15">
        <v>371850.88</v>
      </c>
    </row>
    <row r="23" spans="1:9" ht="12.95" customHeight="1" x14ac:dyDescent="0.25">
      <c r="A23" s="10" t="s">
        <v>27</v>
      </c>
      <c r="B23" s="18"/>
      <c r="C23" s="18" t="s">
        <v>88</v>
      </c>
      <c r="D23" s="11">
        <v>0</v>
      </c>
      <c r="F23" s="11">
        <v>4025</v>
      </c>
    </row>
    <row r="24" spans="1:9" ht="12.95" customHeight="1" x14ac:dyDescent="0.25">
      <c r="A24" s="10" t="s">
        <v>29</v>
      </c>
      <c r="B24" s="12"/>
      <c r="C24" s="18" t="s">
        <v>28</v>
      </c>
      <c r="D24" s="23">
        <v>773238.3</v>
      </c>
      <c r="F24" s="11">
        <v>780378.42</v>
      </c>
      <c r="I24" s="3"/>
    </row>
    <row r="25" spans="1:9" ht="12.95" customHeight="1" x14ac:dyDescent="0.25">
      <c r="A25" s="10" t="s">
        <v>30</v>
      </c>
      <c r="B25" s="18"/>
      <c r="C25" s="1" t="s">
        <v>106</v>
      </c>
      <c r="D25" s="23">
        <v>576611.4</v>
      </c>
      <c r="F25" s="11">
        <v>551198.28</v>
      </c>
    </row>
    <row r="26" spans="1:9" ht="12.95" customHeight="1" x14ac:dyDescent="0.25">
      <c r="A26" s="10" t="s">
        <v>31</v>
      </c>
      <c r="B26" s="18"/>
      <c r="C26" s="18" t="s">
        <v>40</v>
      </c>
      <c r="D26" s="23">
        <v>504122.1</v>
      </c>
      <c r="F26" s="11">
        <v>513094.43</v>
      </c>
      <c r="I26" s="3"/>
    </row>
    <row r="27" spans="1:9" s="1" customFormat="1" ht="12.95" customHeight="1" x14ac:dyDescent="0.2">
      <c r="A27" s="10" t="s">
        <v>32</v>
      </c>
      <c r="B27" s="18"/>
      <c r="C27" s="18" t="s">
        <v>78</v>
      </c>
      <c r="D27" s="23">
        <v>90472.5</v>
      </c>
      <c r="F27" s="11">
        <v>87613.95</v>
      </c>
    </row>
    <row r="28" spans="1:9" s="1" customFormat="1" ht="12.95" customHeight="1" x14ac:dyDescent="0.2">
      <c r="A28" s="10" t="s">
        <v>33</v>
      </c>
      <c r="B28" s="18"/>
      <c r="C28" s="18" t="s">
        <v>100</v>
      </c>
      <c r="D28" s="23">
        <v>105168.44</v>
      </c>
      <c r="F28" s="11">
        <v>95999.34</v>
      </c>
    </row>
    <row r="29" spans="1:9" s="1" customFormat="1" ht="12.95" customHeight="1" x14ac:dyDescent="0.2">
      <c r="A29" s="10" t="s">
        <v>34</v>
      </c>
      <c r="B29" s="18"/>
      <c r="C29" s="18" t="s">
        <v>79</v>
      </c>
      <c r="D29" s="23">
        <v>11340</v>
      </c>
      <c r="F29" s="11">
        <v>11340</v>
      </c>
    </row>
    <row r="30" spans="1:9" s="1" customFormat="1" ht="12.95" customHeight="1" x14ac:dyDescent="0.2">
      <c r="A30" s="10" t="s">
        <v>89</v>
      </c>
      <c r="B30" s="18"/>
      <c r="C30" s="12" t="s">
        <v>153</v>
      </c>
      <c r="D30" s="11">
        <v>26133.4</v>
      </c>
      <c r="F30" s="11">
        <v>0</v>
      </c>
    </row>
    <row r="31" spans="1:9" s="1" customFormat="1" ht="12.95" customHeight="1" x14ac:dyDescent="0.2">
      <c r="A31" s="10" t="s">
        <v>35</v>
      </c>
      <c r="B31" s="18"/>
      <c r="C31" s="18" t="s">
        <v>73</v>
      </c>
      <c r="D31" s="11">
        <v>6270</v>
      </c>
      <c r="F31" s="11">
        <v>6171</v>
      </c>
    </row>
    <row r="32" spans="1:9" s="1" customFormat="1" ht="12.95" customHeight="1" x14ac:dyDescent="0.2">
      <c r="A32" s="10" t="s">
        <v>74</v>
      </c>
      <c r="B32" s="12"/>
      <c r="C32" s="12" t="s">
        <v>152</v>
      </c>
      <c r="D32" s="11">
        <v>10000</v>
      </c>
      <c r="F32" s="11">
        <v>0</v>
      </c>
    </row>
    <row r="33" spans="1:9" s="1" customFormat="1" ht="12.95" customHeight="1" x14ac:dyDescent="0.2">
      <c r="A33" s="10" t="s">
        <v>77</v>
      </c>
      <c r="B33" s="12"/>
      <c r="C33" s="22" t="s">
        <v>113</v>
      </c>
      <c r="D33" s="11">
        <f>4600+4673.12+3550</f>
        <v>12823.119999999999</v>
      </c>
      <c r="F33" s="11">
        <f>8603.06+2775+13000.5+1305</f>
        <v>25683.559999999998</v>
      </c>
      <c r="I33" s="3"/>
    </row>
    <row r="34" spans="1:9" s="1" customFormat="1" ht="12.95" customHeight="1" x14ac:dyDescent="0.2">
      <c r="A34" s="10" t="s">
        <v>80</v>
      </c>
      <c r="B34" s="12"/>
      <c r="C34" s="18" t="s">
        <v>114</v>
      </c>
      <c r="D34" s="23">
        <v>0</v>
      </c>
      <c r="F34" s="11">
        <f>10000</f>
        <v>10000</v>
      </c>
    </row>
    <row r="35" spans="1:9" s="1" customFormat="1" ht="12.95" customHeight="1" x14ac:dyDescent="0.2">
      <c r="A35" s="10" t="s">
        <v>81</v>
      </c>
      <c r="B35" s="12"/>
      <c r="C35" s="18" t="s">
        <v>107</v>
      </c>
      <c r="D35" s="23">
        <v>34982.699999999997</v>
      </c>
      <c r="F35" s="11">
        <v>33815.31</v>
      </c>
    </row>
    <row r="36" spans="1:9" s="1" customFormat="1" ht="12.95" customHeight="1" x14ac:dyDescent="0.2">
      <c r="A36" s="10" t="s">
        <v>82</v>
      </c>
      <c r="B36" s="12"/>
      <c r="C36" s="21" t="s">
        <v>122</v>
      </c>
      <c r="D36" s="11">
        <v>0</v>
      </c>
      <c r="F36" s="11">
        <v>9502.6299999999992</v>
      </c>
    </row>
    <row r="37" spans="1:9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39696.914400000001</v>
      </c>
      <c r="F37" s="11">
        <f>F15*1.5%</f>
        <v>39223.099349999997</v>
      </c>
    </row>
    <row r="38" spans="1:9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222183.20800000001</v>
      </c>
      <c r="F38" s="11">
        <f>F12*8%</f>
        <v>212836.62959999999</v>
      </c>
    </row>
    <row r="39" spans="1:9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-236831.60240000067</v>
      </c>
      <c r="F39" s="11">
        <f>F15-F21</f>
        <v>-137859.23895000014</v>
      </c>
    </row>
    <row r="40" spans="1:9" s="1" customFormat="1" ht="12.95" customHeight="1" x14ac:dyDescent="0.2">
      <c r="A40" s="13" t="s">
        <v>39</v>
      </c>
      <c r="B40" s="8" t="s">
        <v>102</v>
      </c>
      <c r="C40" s="8"/>
      <c r="D40" s="9"/>
      <c r="F40" s="9"/>
    </row>
    <row r="41" spans="1:9" s="1" customFormat="1" ht="12.95" customHeight="1" x14ac:dyDescent="0.2">
      <c r="A41" s="10" t="s">
        <v>41</v>
      </c>
      <c r="B41" s="12" t="s">
        <v>8</v>
      </c>
      <c r="C41" s="12"/>
      <c r="D41" s="23">
        <v>-70448.63</v>
      </c>
      <c r="F41" s="11">
        <f>'[1]2018'!$D$44</f>
        <v>-30677.709999999992</v>
      </c>
    </row>
    <row r="42" spans="1:9" s="1" customFormat="1" ht="12.95" customHeight="1" x14ac:dyDescent="0.2">
      <c r="A42" s="10" t="s">
        <v>42</v>
      </c>
      <c r="B42" s="12" t="s">
        <v>12</v>
      </c>
      <c r="C42" s="12"/>
      <c r="D42" s="23">
        <v>248493.43</v>
      </c>
      <c r="F42" s="11">
        <f>'[2]2019'!$F$119</f>
        <v>83131.400000000009</v>
      </c>
    </row>
    <row r="43" spans="1:9" s="1" customFormat="1" ht="12.95" customHeight="1" x14ac:dyDescent="0.2">
      <c r="A43" s="10" t="s">
        <v>43</v>
      </c>
      <c r="B43" s="12" t="s">
        <v>16</v>
      </c>
      <c r="C43" s="12"/>
      <c r="D43" s="23">
        <v>146924.24</v>
      </c>
      <c r="F43" s="11">
        <f>'[2]2019'!$J$119</f>
        <v>122902.32</v>
      </c>
    </row>
    <row r="44" spans="1:9" s="1" customFormat="1" ht="12.95" customHeight="1" x14ac:dyDescent="0.2">
      <c r="A44" s="10" t="s">
        <v>44</v>
      </c>
      <c r="B44" s="12" t="s">
        <v>20</v>
      </c>
      <c r="C44" s="12"/>
      <c r="D44" s="23">
        <f>D41+D42-D43</f>
        <v>31120.559999999998</v>
      </c>
      <c r="F44" s="11">
        <f>F41+F42-F43</f>
        <v>-70448.62999999999</v>
      </c>
    </row>
    <row r="45" spans="1:9" s="1" customFormat="1" ht="12.95" customHeight="1" x14ac:dyDescent="0.2">
      <c r="A45" s="10" t="s">
        <v>45</v>
      </c>
      <c r="B45" s="12" t="s">
        <v>24</v>
      </c>
      <c r="C45" s="12"/>
      <c r="D45" s="23">
        <f>SUM(D46:D48)</f>
        <v>401878.37799999997</v>
      </c>
      <c r="F45" s="11">
        <f>SUM(F46:F48)</f>
        <v>105932.13679999999</v>
      </c>
    </row>
    <row r="46" spans="1:9" s="1" customFormat="1" ht="12.95" customHeight="1" x14ac:dyDescent="0.2">
      <c r="A46" s="10" t="s">
        <v>46</v>
      </c>
      <c r="B46" s="12"/>
      <c r="C46" s="12" t="s">
        <v>103</v>
      </c>
      <c r="D46" s="23">
        <v>379795.04</v>
      </c>
      <c r="F46" s="11">
        <v>97438.09</v>
      </c>
    </row>
    <row r="47" spans="1:9" s="1" customFormat="1" ht="12.95" customHeight="1" x14ac:dyDescent="0.2">
      <c r="A47" s="10" t="s">
        <v>47</v>
      </c>
      <c r="B47" s="12"/>
      <c r="C47" s="12" t="s">
        <v>75</v>
      </c>
      <c r="D47" s="23">
        <f>D43*1.5%</f>
        <v>2203.8635999999997</v>
      </c>
      <c r="F47" s="11">
        <f>F43*1.5%</f>
        <v>1843.5348000000001</v>
      </c>
    </row>
    <row r="48" spans="1:9" s="1" customFormat="1" ht="12.95" customHeight="1" x14ac:dyDescent="0.2">
      <c r="A48" s="10" t="s">
        <v>48</v>
      </c>
      <c r="B48" s="12"/>
      <c r="C48" s="12" t="s">
        <v>36</v>
      </c>
      <c r="D48" s="23">
        <f>D42*8%</f>
        <v>19879.474399999999</v>
      </c>
      <c r="F48" s="11">
        <f>F42*8%</f>
        <v>6650.5120000000006</v>
      </c>
    </row>
    <row r="49" spans="1:6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-254954.13799999998</v>
      </c>
      <c r="F49" s="11">
        <f>F43-F45</f>
        <v>16970.183200000014</v>
      </c>
    </row>
    <row r="50" spans="1:6" s="1" customFormat="1" ht="12.95" customHeight="1" x14ac:dyDescent="0.2">
      <c r="A50" s="13" t="s">
        <v>50</v>
      </c>
      <c r="B50" s="8" t="s">
        <v>104</v>
      </c>
      <c r="C50" s="8"/>
      <c r="D50" s="9"/>
      <c r="F50" s="9"/>
    </row>
    <row r="51" spans="1:6" s="1" customFormat="1" ht="12.95" customHeight="1" x14ac:dyDescent="0.2">
      <c r="A51" s="10" t="s">
        <v>51</v>
      </c>
      <c r="B51" s="12" t="s">
        <v>8</v>
      </c>
      <c r="C51" s="12"/>
      <c r="D51" s="23">
        <v>6262.85</v>
      </c>
      <c r="F51" s="11">
        <f>'[1]2018'!$D$54</f>
        <v>16435.819999999996</v>
      </c>
    </row>
    <row r="52" spans="1:6" s="1" customFormat="1" ht="12.95" customHeight="1" x14ac:dyDescent="0.2">
      <c r="A52" s="10" t="s">
        <v>52</v>
      </c>
      <c r="B52" s="12" t="s">
        <v>12</v>
      </c>
      <c r="C52" s="12"/>
      <c r="D52" s="23">
        <v>6227.54</v>
      </c>
      <c r="F52" s="11">
        <f>'[2]2019'!$F$118</f>
        <v>38347.229999999996</v>
      </c>
    </row>
    <row r="53" spans="1:6" s="1" customFormat="1" ht="12.95" customHeight="1" x14ac:dyDescent="0.2">
      <c r="A53" s="10" t="s">
        <v>53</v>
      </c>
      <c r="B53" s="12" t="s">
        <v>16</v>
      </c>
      <c r="C53" s="12"/>
      <c r="D53" s="23">
        <v>11616.62</v>
      </c>
      <c r="F53" s="11">
        <f>'[2]2019'!$J$118</f>
        <v>48520.2</v>
      </c>
    </row>
    <row r="54" spans="1:6" s="1" customFormat="1" ht="12.95" customHeight="1" x14ac:dyDescent="0.2">
      <c r="A54" s="10" t="s">
        <v>54</v>
      </c>
      <c r="B54" s="12" t="s">
        <v>20</v>
      </c>
      <c r="C54" s="12"/>
      <c r="D54" s="23">
        <f>D51+D52-D53</f>
        <v>873.76999999999862</v>
      </c>
      <c r="F54" s="11">
        <f>F51+F52-F53</f>
        <v>6262.8499999999913</v>
      </c>
    </row>
    <row r="55" spans="1:6" s="1" customFormat="1" ht="12.95" customHeight="1" x14ac:dyDescent="0.2">
      <c r="A55" s="10" t="s">
        <v>55</v>
      </c>
      <c r="B55" s="12" t="s">
        <v>24</v>
      </c>
      <c r="C55" s="12"/>
      <c r="D55" s="23">
        <f>SUM(D56:D58)</f>
        <v>21538.502499999999</v>
      </c>
      <c r="F55" s="11">
        <f>SUM(F56:F58)</f>
        <v>36416.951399999998</v>
      </c>
    </row>
    <row r="56" spans="1:6" s="1" customFormat="1" ht="12.95" customHeight="1" x14ac:dyDescent="0.2">
      <c r="A56" s="10" t="s">
        <v>56</v>
      </c>
      <c r="B56" s="12"/>
      <c r="C56" s="12" t="s">
        <v>103</v>
      </c>
      <c r="D56" s="23">
        <v>20866.05</v>
      </c>
      <c r="F56" s="11">
        <v>32621.37</v>
      </c>
    </row>
    <row r="57" spans="1:6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174.24930000000001</v>
      </c>
      <c r="F57" s="11">
        <f>F53*1.5%</f>
        <v>727.80299999999988</v>
      </c>
    </row>
    <row r="58" spans="1:6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498.20319999999998</v>
      </c>
      <c r="F58" s="11">
        <f>F52*8%</f>
        <v>3067.7783999999997</v>
      </c>
    </row>
    <row r="59" spans="1:6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-9921.8824999999979</v>
      </c>
      <c r="F59" s="11">
        <f>F53-F55</f>
        <v>12103.248599999999</v>
      </c>
    </row>
    <row r="60" spans="1:6" s="1" customFormat="1" ht="12.95" customHeight="1" x14ac:dyDescent="0.2">
      <c r="A60" s="13" t="s">
        <v>59</v>
      </c>
      <c r="B60" s="8" t="s">
        <v>105</v>
      </c>
      <c r="C60" s="8"/>
      <c r="D60" s="9"/>
      <c r="F60" s="9"/>
    </row>
    <row r="61" spans="1:6" s="1" customFormat="1" ht="12.95" customHeight="1" x14ac:dyDescent="0.2">
      <c r="A61" s="10" t="s">
        <v>66</v>
      </c>
      <c r="B61" s="12" t="s">
        <v>8</v>
      </c>
      <c r="C61" s="12"/>
      <c r="D61" s="23">
        <v>458.56</v>
      </c>
      <c r="F61" s="11">
        <f>'[1]2018'!$D$64</f>
        <v>40.109999999999673</v>
      </c>
    </row>
    <row r="62" spans="1:6" s="1" customFormat="1" ht="12.95" customHeight="1" x14ac:dyDescent="0.2">
      <c r="A62" s="10" t="s">
        <v>67</v>
      </c>
      <c r="B62" s="12" t="s">
        <v>12</v>
      </c>
      <c r="C62" s="12"/>
      <c r="D62" s="23">
        <v>3736.38</v>
      </c>
      <c r="F62" s="11">
        <f>'[2]2019'!$F$117</f>
        <v>4825.8</v>
      </c>
    </row>
    <row r="63" spans="1:6" s="1" customFormat="1" ht="12.95" customHeight="1" x14ac:dyDescent="0.2">
      <c r="A63" s="10" t="s">
        <v>68</v>
      </c>
      <c r="B63" s="12" t="s">
        <v>16</v>
      </c>
      <c r="C63" s="12"/>
      <c r="D63" s="23">
        <v>3572.71</v>
      </c>
      <c r="F63" s="11">
        <f>'[2]2019'!$J$117</f>
        <v>4407.3500000000004</v>
      </c>
    </row>
    <row r="64" spans="1:6" s="1" customFormat="1" ht="12.95" customHeight="1" x14ac:dyDescent="0.2">
      <c r="A64" s="10" t="s">
        <v>69</v>
      </c>
      <c r="B64" s="12" t="s">
        <v>20</v>
      </c>
      <c r="C64" s="12"/>
      <c r="D64" s="23">
        <f>D61+D62-D63</f>
        <v>622.23000000000047</v>
      </c>
      <c r="F64" s="11">
        <f>F61+F62-F63</f>
        <v>458.55999999999949</v>
      </c>
    </row>
    <row r="65" spans="1:6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5338.0210500000003</v>
      </c>
      <c r="F65" s="11">
        <f>SUM(F66:F68)</f>
        <v>4124.4342500000002</v>
      </c>
    </row>
    <row r="66" spans="1:6" s="1" customFormat="1" ht="12.95" customHeight="1" x14ac:dyDescent="0.2">
      <c r="A66" s="10" t="s">
        <v>71</v>
      </c>
      <c r="B66" s="12"/>
      <c r="C66" s="12" t="s">
        <v>103</v>
      </c>
      <c r="D66" s="23">
        <v>4985.5200000000004</v>
      </c>
      <c r="F66" s="11">
        <v>3672.26</v>
      </c>
    </row>
    <row r="67" spans="1:6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53.590649999999997</v>
      </c>
      <c r="F67" s="11">
        <f>F63*1.5%</f>
        <v>66.110250000000008</v>
      </c>
    </row>
    <row r="68" spans="1:6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298.91040000000004</v>
      </c>
      <c r="F68" s="11">
        <f>F62*8%</f>
        <v>386.06400000000002</v>
      </c>
    </row>
    <row r="69" spans="1:6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-1765.3110500000003</v>
      </c>
      <c r="F69" s="11">
        <f>F63-F65</f>
        <v>282.91575000000012</v>
      </c>
    </row>
    <row r="70" spans="1:6" s="1" customFormat="1" ht="12.95" customHeight="1" x14ac:dyDescent="0.2">
      <c r="A70" s="13" t="s">
        <v>91</v>
      </c>
      <c r="B70" s="8" t="s">
        <v>60</v>
      </c>
      <c r="C70" s="8"/>
      <c r="D70" s="9"/>
      <c r="F70" s="9"/>
    </row>
    <row r="71" spans="1:6" s="1" customFormat="1" ht="12.95" customHeight="1" x14ac:dyDescent="0.2">
      <c r="A71" s="10" t="s">
        <v>92</v>
      </c>
      <c r="B71" s="14" t="s">
        <v>85</v>
      </c>
      <c r="C71" s="14"/>
      <c r="D71" s="23">
        <v>92051.76</v>
      </c>
      <c r="F71" s="15">
        <f>'[1]2018'!$D$78</f>
        <v>200554.64670542581</v>
      </c>
    </row>
    <row r="72" spans="1:6" s="1" customFormat="1" ht="12.95" customHeight="1" x14ac:dyDescent="0.2">
      <c r="A72" s="10" t="s">
        <v>93</v>
      </c>
      <c r="B72" s="12" t="s">
        <v>61</v>
      </c>
      <c r="C72" s="12"/>
      <c r="D72" s="23">
        <f>D9+D41+D51+D61</f>
        <v>225787.23</v>
      </c>
      <c r="F72" s="11">
        <f>F9+F41+F51+F61</f>
        <v>229728.09000000011</v>
      </c>
    </row>
    <row r="73" spans="1:6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3035747.45</v>
      </c>
      <c r="F73" s="11">
        <f>F12+F42+F52+F62</f>
        <v>2786762.2999999993</v>
      </c>
    </row>
    <row r="74" spans="1:6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2808574.5300000003</v>
      </c>
      <c r="F74" s="11">
        <f>F15+F43+F53+F63</f>
        <v>2790703.16</v>
      </c>
    </row>
    <row r="75" spans="1:6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452960.14999999991</v>
      </c>
      <c r="F75" s="11">
        <f>F72+F73-F74</f>
        <v>225787.22999999952</v>
      </c>
    </row>
    <row r="76" spans="1:6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3312047.4639500007</v>
      </c>
      <c r="F76" s="11">
        <f>F21+F45+F55+F65</f>
        <v>2899206.0514000002</v>
      </c>
    </row>
    <row r="77" spans="1:6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-503472.93395000044</v>
      </c>
      <c r="F77" s="11">
        <f>F74-F76</f>
        <v>-108502.89140000008</v>
      </c>
    </row>
    <row r="78" spans="1:6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-411421.17395000067</v>
      </c>
      <c r="F78" s="11">
        <f>F71+F74-F76</f>
        <v>92051.75530542573</v>
      </c>
    </row>
    <row r="79" spans="1:6" s="1" customFormat="1" ht="12.95" customHeight="1" x14ac:dyDescent="0.2">
      <c r="A79" s="5" t="s">
        <v>119</v>
      </c>
      <c r="D79" s="4"/>
      <c r="F79" s="4"/>
    </row>
    <row r="80" spans="1:6" s="1" customFormat="1" ht="12.95" customHeight="1" x14ac:dyDescent="0.2">
      <c r="A80" s="5" t="s">
        <v>120</v>
      </c>
      <c r="D80" s="4"/>
      <c r="F80" s="4"/>
    </row>
    <row r="81" spans="1:6" s="1" customFormat="1" ht="12.95" customHeight="1" x14ac:dyDescent="0.2">
      <c r="A81" s="5" t="s">
        <v>121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E18" sqref="E18"/>
    </sheetView>
  </sheetViews>
  <sheetFormatPr defaultRowHeight="15" x14ac:dyDescent="0.25"/>
  <cols>
    <col min="1" max="1" width="9.42578125" bestFit="1" customWidth="1"/>
    <col min="2" max="2" width="48" customWidth="1"/>
    <col min="4" max="4" width="11.28515625" bestFit="1" customWidth="1"/>
    <col min="5" max="6" width="9.42578125" bestFit="1" customWidth="1"/>
  </cols>
  <sheetData>
    <row r="2" spans="1:6" x14ac:dyDescent="0.25">
      <c r="B2" t="s">
        <v>126</v>
      </c>
    </row>
    <row r="3" spans="1:6" ht="30" customHeight="1" x14ac:dyDescent="0.25">
      <c r="A3" s="26">
        <v>1</v>
      </c>
      <c r="B3" s="20"/>
      <c r="C3" s="20" t="s">
        <v>127</v>
      </c>
      <c r="D3" s="24">
        <v>43977</v>
      </c>
      <c r="E3" s="20"/>
      <c r="F3" s="20"/>
    </row>
    <row r="4" spans="1:6" ht="30" customHeight="1" x14ac:dyDescent="0.25">
      <c r="A4" s="26" t="s">
        <v>7</v>
      </c>
      <c r="B4" s="25" t="s">
        <v>128</v>
      </c>
      <c r="C4" s="20"/>
      <c r="D4" s="24">
        <v>43977</v>
      </c>
      <c r="E4" s="20">
        <v>195.51</v>
      </c>
      <c r="F4" s="20"/>
    </row>
    <row r="5" spans="1:6" ht="30" customHeight="1" x14ac:dyDescent="0.25">
      <c r="A5" s="26" t="s">
        <v>11</v>
      </c>
      <c r="B5" s="25" t="s">
        <v>129</v>
      </c>
      <c r="C5" s="20"/>
      <c r="D5" s="24">
        <v>43977</v>
      </c>
      <c r="E5" s="20">
        <v>422.06</v>
      </c>
      <c r="F5" s="20"/>
    </row>
    <row r="6" spans="1:6" ht="30" customHeight="1" x14ac:dyDescent="0.25">
      <c r="A6" s="26">
        <v>2</v>
      </c>
      <c r="B6" s="25" t="s">
        <v>130</v>
      </c>
      <c r="C6" s="20" t="s">
        <v>131</v>
      </c>
      <c r="D6" s="24">
        <v>44006</v>
      </c>
      <c r="E6" s="20">
        <v>98672.51</v>
      </c>
      <c r="F6" s="20"/>
    </row>
    <row r="7" spans="1:6" ht="30" customHeight="1" x14ac:dyDescent="0.25">
      <c r="A7" s="26">
        <v>3</v>
      </c>
      <c r="B7" s="25" t="s">
        <v>132</v>
      </c>
      <c r="C7" s="20" t="s">
        <v>133</v>
      </c>
      <c r="D7" s="24">
        <v>44010</v>
      </c>
      <c r="E7" s="20">
        <v>2450.9899999999998</v>
      </c>
      <c r="F7" s="20"/>
    </row>
    <row r="8" spans="1:6" ht="30" customHeight="1" x14ac:dyDescent="0.25">
      <c r="A8" s="26">
        <v>4</v>
      </c>
      <c r="B8" s="25" t="s">
        <v>134</v>
      </c>
      <c r="C8" s="20" t="s">
        <v>135</v>
      </c>
      <c r="D8" s="24">
        <v>44036</v>
      </c>
      <c r="E8" s="20">
        <v>16215.52</v>
      </c>
      <c r="F8" s="20"/>
    </row>
    <row r="9" spans="1:6" ht="30" customHeight="1" x14ac:dyDescent="0.25">
      <c r="A9" s="26">
        <v>5</v>
      </c>
      <c r="B9" s="25" t="s">
        <v>136</v>
      </c>
      <c r="C9" s="20" t="s">
        <v>137</v>
      </c>
      <c r="D9" s="24">
        <v>44071</v>
      </c>
      <c r="E9" s="20">
        <v>95479.83</v>
      </c>
      <c r="F9" s="20"/>
    </row>
    <row r="10" spans="1:6" ht="30" customHeight="1" x14ac:dyDescent="0.25">
      <c r="A10" s="26">
        <v>6</v>
      </c>
      <c r="B10" s="25" t="s">
        <v>138</v>
      </c>
      <c r="C10" s="20" t="s">
        <v>139</v>
      </c>
      <c r="D10" s="24">
        <v>44104</v>
      </c>
      <c r="E10" s="20">
        <v>17384.560000000001</v>
      </c>
      <c r="F10" s="20"/>
    </row>
    <row r="11" spans="1:6" ht="30" customHeight="1" x14ac:dyDescent="0.25">
      <c r="A11" s="26">
        <v>7</v>
      </c>
      <c r="B11" s="25" t="s">
        <v>140</v>
      </c>
      <c r="C11" s="20" t="s">
        <v>141</v>
      </c>
      <c r="D11" s="24">
        <v>44103</v>
      </c>
      <c r="E11" s="20">
        <v>1322.06</v>
      </c>
      <c r="F11" s="20"/>
    </row>
    <row r="12" spans="1:6" ht="30" customHeight="1" x14ac:dyDescent="0.25">
      <c r="A12" s="26">
        <v>8</v>
      </c>
      <c r="B12" s="25" t="s">
        <v>136</v>
      </c>
      <c r="C12" s="20" t="s">
        <v>142</v>
      </c>
      <c r="D12" s="24">
        <v>44134</v>
      </c>
      <c r="E12" s="20">
        <v>178750</v>
      </c>
      <c r="F12" s="20"/>
    </row>
    <row r="13" spans="1:6" ht="30" customHeight="1" x14ac:dyDescent="0.25">
      <c r="A13" s="26">
        <v>9</v>
      </c>
      <c r="B13" s="25"/>
      <c r="C13" s="20" t="s">
        <v>143</v>
      </c>
      <c r="D13" s="24">
        <v>44134</v>
      </c>
      <c r="E13" s="20"/>
      <c r="F13" s="20"/>
    </row>
    <row r="14" spans="1:6" ht="30" customHeight="1" x14ac:dyDescent="0.25">
      <c r="A14" s="26" t="s">
        <v>149</v>
      </c>
      <c r="B14" s="25" t="s">
        <v>144</v>
      </c>
      <c r="C14" s="20"/>
      <c r="D14" s="24">
        <v>44137</v>
      </c>
      <c r="E14" s="20">
        <v>57730</v>
      </c>
      <c r="F14" s="20"/>
    </row>
    <row r="15" spans="1:6" ht="30" customHeight="1" x14ac:dyDescent="0.25">
      <c r="A15" s="26" t="s">
        <v>150</v>
      </c>
      <c r="B15" s="25" t="s">
        <v>145</v>
      </c>
      <c r="C15" s="20"/>
      <c r="D15" s="24">
        <v>44130</v>
      </c>
      <c r="E15" s="20">
        <v>597.4</v>
      </c>
      <c r="F15" s="20"/>
    </row>
    <row r="16" spans="1:6" ht="30" customHeight="1" x14ac:dyDescent="0.25">
      <c r="A16" s="26" t="s">
        <v>151</v>
      </c>
      <c r="B16" s="25" t="s">
        <v>146</v>
      </c>
      <c r="C16" s="20"/>
      <c r="D16" s="24">
        <v>44130</v>
      </c>
      <c r="E16" s="20">
        <v>1030.04</v>
      </c>
      <c r="F16" s="20"/>
    </row>
    <row r="17" spans="1:6" ht="30" customHeight="1" x14ac:dyDescent="0.25">
      <c r="A17" s="26">
        <v>10</v>
      </c>
      <c r="B17" s="25" t="s">
        <v>147</v>
      </c>
      <c r="C17" s="20" t="s">
        <v>148</v>
      </c>
      <c r="D17" s="24">
        <v>44196</v>
      </c>
      <c r="E17" s="20"/>
      <c r="F17" s="20">
        <v>4673.12</v>
      </c>
    </row>
    <row r="18" spans="1:6" ht="30" customHeight="1" x14ac:dyDescent="0.25">
      <c r="A18" s="26"/>
      <c r="B18" s="25"/>
      <c r="C18" s="20"/>
      <c r="D18" s="20"/>
      <c r="E18" s="20">
        <v>470250.48</v>
      </c>
      <c r="F18" s="20">
        <v>474923.6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2021-03-15T05:24:54Z</dcterms:modified>
</cp:coreProperties>
</file>