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9" i="15" l="1"/>
  <c r="D12" i="15"/>
  <c r="D15" i="15"/>
  <c r="E21" i="16" l="1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14" i="15"/>
  <c r="F13" i="15"/>
  <c r="F11" i="15"/>
  <c r="F10" i="15"/>
  <c r="F9" i="15" s="1"/>
  <c r="F72" i="15" s="1"/>
  <c r="F74" i="15" l="1"/>
  <c r="F20" i="15"/>
  <c r="F12" i="15"/>
  <c r="F73" i="15" s="1"/>
  <c r="F75" i="15" s="1"/>
  <c r="F38" i="15"/>
  <c r="F45" i="15"/>
  <c r="F49" i="15" s="1"/>
  <c r="F55" i="15"/>
  <c r="F59" i="15" s="1"/>
  <c r="F65" i="15"/>
  <c r="F69" i="15" s="1"/>
  <c r="F19" i="15"/>
  <c r="F18" i="15" s="1"/>
  <c r="F37" i="15"/>
  <c r="F44" i="15"/>
  <c r="F54" i="15"/>
  <c r="F64" i="15"/>
  <c r="F21" i="15" l="1"/>
  <c r="F39" i="15" s="1"/>
  <c r="F76" i="15" l="1"/>
  <c r="F78" i="15" s="1"/>
  <c r="F77" i="15" l="1"/>
  <c r="D20" i="15" l="1"/>
  <c r="D74" i="15" l="1"/>
  <c r="D72" i="15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<sst xmlns="http://schemas.openxmlformats.org/spreadsheetml/2006/main" count="162" uniqueCount="134">
  <si>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</si>
  <si>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</si>
  <si>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</si>
  <si>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</si>
  <si>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</si>
  <si>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</si>
  <si>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</si>
  <si>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</si>
  <si>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</si>
  <si>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</si>
  <si>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</si>
  <si>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</si>
  <si>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</si>
  <si>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</si>
  <si>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</si>
  <si>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</si>
  <si>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</si>
  <si>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</si>
  <si>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</si>
  <si>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</si>
  <si>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</si>
  <si>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</si>
  <si>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</si>
  <si>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</si>
  <si>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</si>
  <si>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</si>
  <si>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</si>
  <si>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</si>
  <si>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</si>
  <si>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</si>
  <si>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</si>
  <si>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</si>
  <si>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</si>
  <si>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</si>
  <si>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</si>
  <si>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</si>
  <si>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</si>
  <si>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</si>
  <si>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</si>
  <si>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</si>
  <si>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</si>
  <si>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</si>
  <si>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</si>
  <si>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</si>
  <si>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</si>
  <si>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</si>
  <si>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</si>
  <si>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</si>
  <si>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</si>
  <si>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</si>
  <si>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</si>
  <si>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</si>
  <si>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</si>
  <si>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</si>
  <si>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</si>
  <si>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</si>
  <si>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</si>
  <si>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</si>
  <si>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</si>
  <si>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</si>
  <si>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</si>
  <si>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</si>
  <si>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</si>
  <si>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</si>
  <si>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</si>
  <si>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</si>
  <si>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</si>
  <si>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</si>
  <si>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</si>
  <si>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</si>
  <si>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</si>
  <si>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</si>
  <si>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</si>
  <si>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</si>
  <si>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</si>
  <si>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</si>
  <si>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</si>
  <si>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</si>
  <si>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</si>
  <si>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</si>
  <si>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</si>
  <si>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</si>
  <si>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</si>
  <si>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</si>
  <si>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</si>
  <si>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</si>
  <si>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</si>
  <si>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</si>
  <si>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</si>
  <si>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</si>
  <si>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</si>
  <si>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</si>
  <si>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</si>
  <si>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</si>
  <si>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</si>
  <si>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</si>
  <si>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</si>
  <si>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</si>
  <si>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</si>
  <si>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</si>
  <si>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</si>
  <si>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</si>
  <si>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</si>
  <si>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</si>
  <si>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</si>
  <si>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</si>
  <si>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</si>
  <si>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</si>
  <si>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</si>
  <si>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</si>
  <si>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</si>
  <si>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</si>
  <si>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</si>
  <si>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Наименование работ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</si>
  <si>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</si>
  <si>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</si>
  <si>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</si>
  <si>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Услуги курьера по доставке писем и документов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</si>
  <si>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</si>
  <si>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</si>
  <si>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</si>
  <si>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</si>
  <si>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</si>
  <si>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31 декабря 2021 года</t>
  </si>
  <si>
    <t>ул. Челябинская, 24</t>
  </si>
  <si>
    <t>Челябинская, 24</t>
  </si>
  <si>
    <t>01 апреля 2021 года</t>
  </si>
  <si>
    <t>Содержание общего имущества</t>
  </si>
  <si>
    <t>Уборка придомовой территории и ТКО</t>
  </si>
  <si>
    <t>Санитарная уборка  мест общего пользования, благоустройство</t>
  </si>
  <si>
    <t>Обслуживание ВДГО</t>
  </si>
  <si>
    <t>Транспортные услуги по вывозу снега</t>
  </si>
  <si>
    <t>Услуги по опиловке деревьев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</si>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</sst>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4" fontId="7" fillId="4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40" workbookViewId="0">
      <selection activeCell="D75" sqref="D75"/>
    </sheetView>
  </sheetViews>
  <sheetFormatPr defaultRowHeight="12.95" customHeight="1" x14ac:dyDescent="0.25"/>
  <cols>
    <col min="1" max="2" width="7.140625" style="1" customWidth="1"/>
    <col min="3" max="3" width="64.140625" style="1" customWidth="1"/>
    <col min="4" max="4" width="34.85546875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102</v>
      </c>
    </row>
    <row r="3" spans="1:10" ht="12.95" customHeight="1" x14ac:dyDescent="0.25">
      <c r="A3" s="1" t="s">
        <v>0</v>
      </c>
      <c r="C3" s="1" t="s">
        <v>126</v>
      </c>
    </row>
    <row r="4" spans="1:10" ht="12.95" customHeight="1" x14ac:dyDescent="0.25">
      <c r="A4" s="1" t="s">
        <v>1</v>
      </c>
      <c r="C4" s="1" t="s">
        <v>123</v>
      </c>
    </row>
    <row r="5" spans="1:10" ht="12.95" customHeight="1" x14ac:dyDescent="0.25">
      <c r="A5" s="1" t="s">
        <v>2</v>
      </c>
      <c r="C5" s="1" t="s">
        <v>124</v>
      </c>
    </row>
    <row r="6" spans="1:10" ht="12.95" customHeight="1" x14ac:dyDescent="0.25">
      <c r="A6" s="39"/>
      <c r="B6" s="39"/>
      <c r="C6" s="39"/>
    </row>
    <row r="7" spans="1:10" ht="12.95" customHeight="1" x14ac:dyDescent="0.25">
      <c r="A7" s="5" t="s">
        <v>3</v>
      </c>
      <c r="B7" s="36" t="s">
        <v>4</v>
      </c>
      <c r="C7" s="36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37" t="s">
        <v>109</v>
      </c>
      <c r="C8" s="37"/>
      <c r="D8" s="18"/>
      <c r="F8" s="18"/>
    </row>
    <row r="9" spans="1:10" ht="12.95" customHeight="1" x14ac:dyDescent="0.25">
      <c r="A9" s="7" t="s">
        <v>7</v>
      </c>
      <c r="B9" s="38" t="s">
        <v>8</v>
      </c>
      <c r="C9" s="38"/>
      <c r="D9" s="21">
        <f>SUM(D10:D11)</f>
        <v>0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108</v>
      </c>
      <c r="D10" s="21">
        <v>0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500268.57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111</v>
      </c>
      <c r="D13" s="21">
        <v>494768.57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5500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404072.96000000002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112</v>
      </c>
      <c r="D16" s="21">
        <v>399572.96</v>
      </c>
      <c r="F16" s="19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1">
        <v>4500</v>
      </c>
      <c r="F17" s="19">
        <f>'[2]2019'!$B$96</f>
        <v>11000</v>
      </c>
    </row>
    <row r="18" spans="1:6" ht="12.95" customHeight="1" x14ac:dyDescent="0.25">
      <c r="A18" s="7" t="s">
        <v>22</v>
      </c>
      <c r="B18" s="38" t="s">
        <v>23</v>
      </c>
      <c r="C18" s="38"/>
      <c r="D18" s="19">
        <f>SUM(D19:D20)</f>
        <v>96195.609999999986</v>
      </c>
      <c r="F18" s="19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110</v>
      </c>
      <c r="D19" s="19">
        <f>D10+D13-D16</f>
        <v>95195.609999999986</v>
      </c>
      <c r="F19" s="19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1000</v>
      </c>
      <c r="F20" s="19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519777.91000000003</v>
      </c>
      <c r="F21" s="19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20">
        <v>78518</v>
      </c>
      <c r="F22" s="20">
        <v>72272.47</v>
      </c>
    </row>
    <row r="23" spans="1:6" s="1" customFormat="1" ht="12.95" customHeight="1" x14ac:dyDescent="0.2">
      <c r="A23" s="7" t="s">
        <v>31</v>
      </c>
      <c r="B23" s="12"/>
      <c r="C23" s="34" t="s">
        <v>127</v>
      </c>
      <c r="D23" s="21">
        <v>20237.759999999998</v>
      </c>
      <c r="F23" s="19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1">
        <v>144952.95999999999</v>
      </c>
      <c r="F24" s="19">
        <v>289569.26</v>
      </c>
    </row>
    <row r="25" spans="1:6" s="1" customFormat="1" ht="12.95" customHeight="1" x14ac:dyDescent="0.2">
      <c r="A25" s="7" t="s">
        <v>34</v>
      </c>
      <c r="B25" s="12"/>
      <c r="C25" s="33" t="s">
        <v>128</v>
      </c>
      <c r="D25" s="21">
        <v>81709.95</v>
      </c>
      <c r="F25" s="19">
        <v>207729.65</v>
      </c>
    </row>
    <row r="26" spans="1:6" s="1" customFormat="1" ht="12.95" customHeight="1" x14ac:dyDescent="0.2">
      <c r="A26" s="7" t="s">
        <v>35</v>
      </c>
      <c r="B26" s="12"/>
      <c r="C26" s="12" t="s">
        <v>129</v>
      </c>
      <c r="D26" s="21">
        <v>90816.95</v>
      </c>
      <c r="F26" s="19">
        <v>197930.59</v>
      </c>
    </row>
    <row r="27" spans="1:6" s="1" customFormat="1" ht="12.95" customHeight="1" x14ac:dyDescent="0.2">
      <c r="A27" s="7" t="s">
        <v>36</v>
      </c>
      <c r="B27" s="12"/>
      <c r="C27" s="12" t="s">
        <v>81</v>
      </c>
      <c r="D27" s="21">
        <v>19731.82</v>
      </c>
      <c r="F27" s="19">
        <v>34015.01</v>
      </c>
    </row>
    <row r="28" spans="1:6" s="1" customFormat="1" ht="12.95" customHeight="1" x14ac:dyDescent="0.2">
      <c r="A28" s="7" t="s">
        <v>37</v>
      </c>
      <c r="B28" s="12"/>
      <c r="C28" s="33" t="s">
        <v>82</v>
      </c>
      <c r="D28" s="21">
        <v>4047.55</v>
      </c>
      <c r="F28" s="19">
        <v>29010.79</v>
      </c>
    </row>
    <row r="29" spans="1:6" s="1" customFormat="1" ht="12.95" customHeight="1" x14ac:dyDescent="0.2">
      <c r="A29" s="7" t="s">
        <v>38</v>
      </c>
      <c r="B29" s="12"/>
      <c r="C29" s="12" t="s">
        <v>130</v>
      </c>
      <c r="D29" s="21">
        <v>20237.759999999998</v>
      </c>
      <c r="F29" s="19">
        <v>7140</v>
      </c>
    </row>
    <row r="30" spans="1:6" s="1" customFormat="1" ht="12.95" customHeight="1" x14ac:dyDescent="0.2">
      <c r="A30" s="7" t="s">
        <v>91</v>
      </c>
      <c r="B30" s="12"/>
      <c r="C30" s="8" t="s">
        <v>133</v>
      </c>
      <c r="D30" s="21"/>
      <c r="F30" s="19"/>
    </row>
    <row r="31" spans="1:6" s="1" customFormat="1" ht="12.95" customHeight="1" x14ac:dyDescent="0.2">
      <c r="A31" s="7" t="s">
        <v>39</v>
      </c>
      <c r="B31" s="12"/>
      <c r="C31" s="12" t="s">
        <v>76</v>
      </c>
      <c r="D31" s="21">
        <v>1539</v>
      </c>
      <c r="F31" s="19">
        <v>3927</v>
      </c>
    </row>
    <row r="32" spans="1:6" s="1" customFormat="1" ht="12.95" customHeight="1" x14ac:dyDescent="0.2">
      <c r="A32" s="7" t="s">
        <v>77</v>
      </c>
      <c r="B32" s="8"/>
      <c r="C32" s="8" t="s">
        <v>121</v>
      </c>
      <c r="D32" s="40">
        <v>2260.58</v>
      </c>
      <c r="F32" s="19"/>
    </row>
    <row r="33" spans="1:6" s="1" customFormat="1" ht="12.95" customHeight="1" x14ac:dyDescent="0.2">
      <c r="A33" s="7" t="s">
        <v>80</v>
      </c>
      <c r="B33" s="8"/>
      <c r="C33" s="13" t="s">
        <v>131</v>
      </c>
      <c r="D33" s="21">
        <v>2200</v>
      </c>
      <c r="F33" s="19">
        <f>4680+1110+7116.5+522</f>
        <v>13428.5</v>
      </c>
    </row>
    <row r="34" spans="1:6" s="1" customFormat="1" ht="12.95" customHeight="1" x14ac:dyDescent="0.2">
      <c r="A34" s="7" t="s">
        <v>83</v>
      </c>
      <c r="B34" s="8"/>
      <c r="C34" s="13" t="s">
        <v>132</v>
      </c>
      <c r="D34" s="21">
        <v>4000</v>
      </c>
      <c r="F34" s="19">
        <f>1952.3+4000</f>
        <v>5952.3</v>
      </c>
    </row>
    <row r="35" spans="1:6" s="1" customFormat="1" ht="12.95" customHeight="1" x14ac:dyDescent="0.2">
      <c r="A35" s="7" t="s">
        <v>84</v>
      </c>
      <c r="B35" s="8"/>
      <c r="C35" s="12" t="s">
        <v>107</v>
      </c>
      <c r="D35" s="40">
        <v>3443</v>
      </c>
      <c r="F35" s="19">
        <v>12792.46</v>
      </c>
    </row>
    <row r="36" spans="1:6" s="1" customFormat="1" ht="12.95" customHeight="1" x14ac:dyDescent="0.2">
      <c r="A36" s="7" t="s">
        <v>85</v>
      </c>
      <c r="B36" s="8"/>
      <c r="C36" s="1" t="s">
        <v>117</v>
      </c>
      <c r="D36" s="21"/>
      <c r="F36" s="19">
        <v>3594.88</v>
      </c>
    </row>
    <row r="37" spans="1:6" s="1" customFormat="1" ht="12.95" customHeight="1" x14ac:dyDescent="0.2">
      <c r="A37" s="7" t="s">
        <v>86</v>
      </c>
      <c r="B37" s="8"/>
      <c r="C37" s="8" t="s">
        <v>78</v>
      </c>
      <c r="D37" s="35">
        <f>D15*1.5%</f>
        <v>6061.0944</v>
      </c>
      <c r="F37" s="19">
        <f>F15*1.5%</f>
        <v>13681.266149999998</v>
      </c>
    </row>
    <row r="38" spans="1:6" s="1" customFormat="1" ht="12.95" customHeight="1" x14ac:dyDescent="0.2">
      <c r="A38" s="7" t="s">
        <v>87</v>
      </c>
      <c r="B38" s="8"/>
      <c r="C38" s="8" t="s">
        <v>40</v>
      </c>
      <c r="D38" s="21">
        <f>D12*8%</f>
        <v>40021.4856</v>
      </c>
      <c r="F38" s="19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-115704.95000000001</v>
      </c>
      <c r="F39" s="19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103</v>
      </c>
      <c r="C40" s="6"/>
      <c r="D40" s="18"/>
      <c r="F40" s="18"/>
    </row>
    <row r="41" spans="1:6" s="1" customFormat="1" ht="12.95" customHeight="1" x14ac:dyDescent="0.2">
      <c r="A41" s="7" t="s">
        <v>44</v>
      </c>
      <c r="B41" s="8" t="s">
        <v>8</v>
      </c>
      <c r="C41" s="8"/>
      <c r="D41" s="21">
        <v>0</v>
      </c>
      <c r="F41" s="19">
        <f>'[1]2018'!$D$44</f>
        <v>5072</v>
      </c>
    </row>
    <row r="42" spans="1:6" s="1" customFormat="1" ht="12.95" customHeight="1" x14ac:dyDescent="0.2">
      <c r="A42" s="7" t="s">
        <v>45</v>
      </c>
      <c r="B42" s="8" t="s">
        <v>13</v>
      </c>
      <c r="C42" s="8"/>
      <c r="D42" s="21">
        <v>18690.03</v>
      </c>
      <c r="F42" s="19">
        <f>'[2]2019'!$F$84</f>
        <v>45998.1</v>
      </c>
    </row>
    <row r="43" spans="1:6" s="1" customFormat="1" ht="12.95" customHeight="1" x14ac:dyDescent="0.2">
      <c r="A43" s="7" t="s">
        <v>46</v>
      </c>
      <c r="B43" s="8" t="s">
        <v>18</v>
      </c>
      <c r="C43" s="8"/>
      <c r="D43" s="21">
        <v>14739.34</v>
      </c>
      <c r="F43" s="19">
        <f>'[2]2019'!$J$84</f>
        <v>44035.409999999996</v>
      </c>
    </row>
    <row r="44" spans="1:6" s="1" customFormat="1" ht="12.95" customHeight="1" x14ac:dyDescent="0.2">
      <c r="A44" s="7" t="s">
        <v>47</v>
      </c>
      <c r="B44" s="8" t="s">
        <v>23</v>
      </c>
      <c r="C44" s="8"/>
      <c r="D44" s="21">
        <f>D41+D42-D43</f>
        <v>3950.6899999999987</v>
      </c>
      <c r="F44" s="19">
        <f>F41+F42-F43</f>
        <v>7034.6900000000023</v>
      </c>
    </row>
    <row r="45" spans="1:6" s="1" customFormat="1" ht="12.95" customHeight="1" x14ac:dyDescent="0.2">
      <c r="A45" s="7" t="s">
        <v>48</v>
      </c>
      <c r="B45" s="8" t="s">
        <v>28</v>
      </c>
      <c r="C45" s="8"/>
      <c r="D45" s="21">
        <f>SUM(D46:D48)</f>
        <v>37040.972500000003</v>
      </c>
      <c r="F45" s="19">
        <f>SUM(F46:F48)</f>
        <v>62685.109150000004</v>
      </c>
    </row>
    <row r="46" spans="1:6" s="1" customFormat="1" ht="12.95" customHeight="1" x14ac:dyDescent="0.2">
      <c r="A46" s="7" t="s">
        <v>49</v>
      </c>
      <c r="B46" s="8"/>
      <c r="C46" s="8" t="s">
        <v>104</v>
      </c>
      <c r="D46" s="21">
        <v>35324.68</v>
      </c>
      <c r="F46" s="19">
        <v>58344.73</v>
      </c>
    </row>
    <row r="47" spans="1:6" s="1" customFormat="1" ht="12.95" customHeight="1" x14ac:dyDescent="0.2">
      <c r="A47" s="7" t="s">
        <v>50</v>
      </c>
      <c r="B47" s="8"/>
      <c r="C47" s="8" t="s">
        <v>78</v>
      </c>
      <c r="D47" s="19">
        <f>D43*1.5%</f>
        <v>221.09010000000001</v>
      </c>
      <c r="F47" s="19">
        <f>F43*1.5%</f>
        <v>660.53114999999991</v>
      </c>
    </row>
    <row r="48" spans="1:6" s="1" customFormat="1" ht="12.95" customHeight="1" x14ac:dyDescent="0.2">
      <c r="A48" s="7" t="s">
        <v>51</v>
      </c>
      <c r="B48" s="8"/>
      <c r="C48" s="8" t="s">
        <v>40</v>
      </c>
      <c r="D48" s="19">
        <f>D42*8%</f>
        <v>1495.2023999999999</v>
      </c>
      <c r="F48" s="19">
        <f>F42*8%</f>
        <v>3679.848</v>
      </c>
    </row>
    <row r="49" spans="1:6" s="1" customFormat="1" ht="12.95" customHeight="1" x14ac:dyDescent="0.2">
      <c r="A49" s="7" t="s">
        <v>52</v>
      </c>
      <c r="B49" s="8" t="s">
        <v>42</v>
      </c>
      <c r="C49" s="8"/>
      <c r="D49" s="41">
        <f>D43-D45</f>
        <v>-22301.632500000003</v>
      </c>
      <c r="F49" s="19">
        <f>F43-F45</f>
        <v>-18649.699150000008</v>
      </c>
    </row>
    <row r="50" spans="1:6" s="1" customFormat="1" ht="12.95" customHeight="1" x14ac:dyDescent="0.2">
      <c r="A50" s="9" t="s">
        <v>53</v>
      </c>
      <c r="B50" s="6" t="s">
        <v>105</v>
      </c>
      <c r="C50" s="6"/>
      <c r="D50" s="18"/>
      <c r="F50" s="18"/>
    </row>
    <row r="51" spans="1:6" s="1" customFormat="1" ht="12.95" customHeight="1" x14ac:dyDescent="0.2">
      <c r="A51" s="7" t="s">
        <v>54</v>
      </c>
      <c r="B51" s="8" t="s">
        <v>8</v>
      </c>
      <c r="C51" s="8"/>
      <c r="D51" s="21">
        <v>0</v>
      </c>
      <c r="F51" s="19">
        <f>'[1]2018'!$D$54</f>
        <v>-7.3400000000001455</v>
      </c>
    </row>
    <row r="52" spans="1:6" s="1" customFormat="1" ht="12.95" customHeight="1" x14ac:dyDescent="0.2">
      <c r="A52" s="7" t="s">
        <v>55</v>
      </c>
      <c r="B52" s="8" t="s">
        <v>13</v>
      </c>
      <c r="C52" s="8"/>
      <c r="D52" s="21">
        <v>922.98</v>
      </c>
      <c r="F52" s="19">
        <f>'[2]2019'!$F$83</f>
        <v>2251.5699999999997</v>
      </c>
    </row>
    <row r="53" spans="1:6" s="1" customFormat="1" ht="12.95" customHeight="1" x14ac:dyDescent="0.2">
      <c r="A53" s="7" t="s">
        <v>56</v>
      </c>
      <c r="B53" s="8" t="s">
        <v>18</v>
      </c>
      <c r="C53" s="8"/>
      <c r="D53" s="21">
        <v>717.54</v>
      </c>
      <c r="F53" s="19">
        <f>'[2]2019'!$J$83</f>
        <v>1331.04</v>
      </c>
    </row>
    <row r="54" spans="1:6" s="1" customFormat="1" ht="12.95" customHeight="1" x14ac:dyDescent="0.2">
      <c r="A54" s="7" t="s">
        <v>57</v>
      </c>
      <c r="B54" s="8" t="s">
        <v>23</v>
      </c>
      <c r="C54" s="8"/>
      <c r="D54" s="19">
        <f>D51+D52-D53</f>
        <v>205.44000000000005</v>
      </c>
      <c r="F54" s="19">
        <f>F51+F52-F53</f>
        <v>913.1899999999996</v>
      </c>
    </row>
    <row r="55" spans="1:6" s="1" customFormat="1" ht="12.95" customHeight="1" x14ac:dyDescent="0.2">
      <c r="A55" s="7" t="s">
        <v>58</v>
      </c>
      <c r="B55" s="8" t="s">
        <v>28</v>
      </c>
      <c r="C55" s="8"/>
      <c r="D55" s="19">
        <f>SUM(D56:D58)</f>
        <v>1668.5415</v>
      </c>
      <c r="F55" s="19">
        <f>SUM(F56:F58)</f>
        <v>200.09119999999999</v>
      </c>
    </row>
    <row r="56" spans="1:6" s="1" customFormat="1" ht="12.95" customHeight="1" x14ac:dyDescent="0.2">
      <c r="A56" s="7" t="s">
        <v>59</v>
      </c>
      <c r="B56" s="8"/>
      <c r="C56" s="8" t="s">
        <v>104</v>
      </c>
      <c r="D56" s="19">
        <v>1583.94</v>
      </c>
      <c r="F56" s="19">
        <v>0</v>
      </c>
    </row>
    <row r="57" spans="1:6" s="1" customFormat="1" ht="12.95" customHeight="1" x14ac:dyDescent="0.2">
      <c r="A57" s="7" t="s">
        <v>60</v>
      </c>
      <c r="B57" s="8"/>
      <c r="C57" s="8" t="s">
        <v>78</v>
      </c>
      <c r="D57" s="19">
        <f>D53*1.5%</f>
        <v>10.7631</v>
      </c>
      <c r="F57" s="19">
        <f>F53*1.5%</f>
        <v>19.965599999999998</v>
      </c>
    </row>
    <row r="58" spans="1:6" s="1" customFormat="1" ht="12.95" customHeight="1" x14ac:dyDescent="0.2">
      <c r="A58" s="7" t="s">
        <v>79</v>
      </c>
      <c r="B58" s="8"/>
      <c r="C58" s="8" t="s">
        <v>40</v>
      </c>
      <c r="D58" s="19">
        <f>D52*8%</f>
        <v>73.838400000000007</v>
      </c>
      <c r="F58" s="19">
        <f>F52*8%</f>
        <v>180.12559999999999</v>
      </c>
    </row>
    <row r="59" spans="1:6" s="1" customFormat="1" ht="12.95" customHeight="1" x14ac:dyDescent="0.2">
      <c r="A59" s="7" t="s">
        <v>61</v>
      </c>
      <c r="B59" s="8" t="s">
        <v>42</v>
      </c>
      <c r="C59" s="8"/>
      <c r="D59" s="41">
        <f>D53-D55</f>
        <v>-951.00150000000008</v>
      </c>
      <c r="F59" s="19">
        <f>F53-F55</f>
        <v>1130.9487999999999</v>
      </c>
    </row>
    <row r="60" spans="1:6" s="1" customFormat="1" ht="12.95" customHeight="1" x14ac:dyDescent="0.2">
      <c r="A60" s="9" t="s">
        <v>62</v>
      </c>
      <c r="B60" s="6" t="s">
        <v>106</v>
      </c>
      <c r="C60" s="6"/>
      <c r="D60" s="18"/>
      <c r="F60" s="18"/>
    </row>
    <row r="61" spans="1:6" s="1" customFormat="1" ht="12.95" customHeight="1" x14ac:dyDescent="0.2">
      <c r="A61" s="7" t="s">
        <v>69</v>
      </c>
      <c r="B61" s="8" t="s">
        <v>8</v>
      </c>
      <c r="C61" s="8"/>
      <c r="D61" s="21">
        <v>0</v>
      </c>
      <c r="F61" s="19">
        <f>'[1]2018'!$D$64</f>
        <v>2.4600000000001501</v>
      </c>
    </row>
    <row r="62" spans="1:6" s="1" customFormat="1" ht="12.95" customHeight="1" x14ac:dyDescent="0.2">
      <c r="A62" s="7" t="s">
        <v>70</v>
      </c>
      <c r="B62" s="8" t="s">
        <v>13</v>
      </c>
      <c r="C62" s="8"/>
      <c r="D62" s="21">
        <v>574.66999999999996</v>
      </c>
      <c r="F62" s="19">
        <f>'[2]2019'!$F$82</f>
        <v>1759.48</v>
      </c>
    </row>
    <row r="63" spans="1:6" s="1" customFormat="1" ht="12.95" customHeight="1" x14ac:dyDescent="0.2">
      <c r="A63" s="7" t="s">
        <v>71</v>
      </c>
      <c r="B63" s="8" t="s">
        <v>18</v>
      </c>
      <c r="C63" s="8"/>
      <c r="D63" s="21">
        <v>433.16</v>
      </c>
      <c r="F63" s="19">
        <f>'[2]2019'!$J$82</f>
        <v>1096.5899999999999</v>
      </c>
    </row>
    <row r="64" spans="1:6" s="1" customFormat="1" ht="12.95" customHeight="1" x14ac:dyDescent="0.2">
      <c r="A64" s="7" t="s">
        <v>72</v>
      </c>
      <c r="B64" s="8" t="s">
        <v>23</v>
      </c>
      <c r="C64" s="8"/>
      <c r="D64" s="21">
        <f>D61+D62-D63</f>
        <v>141.50999999999993</v>
      </c>
      <c r="F64" s="19">
        <f>F61+F62-F63</f>
        <v>665.35000000000014</v>
      </c>
    </row>
    <row r="65" spans="1:6" s="1" customFormat="1" ht="12.95" customHeight="1" x14ac:dyDescent="0.2">
      <c r="A65" s="7" t="s">
        <v>73</v>
      </c>
      <c r="B65" s="8" t="s">
        <v>28</v>
      </c>
      <c r="C65" s="8"/>
      <c r="D65" s="19">
        <f>SUM(D66:D68)</f>
        <v>816.03099999999995</v>
      </c>
      <c r="F65" s="19">
        <f>SUM(F66:F68)</f>
        <v>157.20724999999999</v>
      </c>
    </row>
    <row r="66" spans="1:6" s="1" customFormat="1" ht="12.95" customHeight="1" x14ac:dyDescent="0.2">
      <c r="A66" s="7" t="s">
        <v>74</v>
      </c>
      <c r="B66" s="8"/>
      <c r="C66" s="8" t="s">
        <v>104</v>
      </c>
      <c r="D66" s="19">
        <v>763.56</v>
      </c>
      <c r="F66" s="19">
        <v>0</v>
      </c>
    </row>
    <row r="67" spans="1:6" s="1" customFormat="1" ht="12.95" customHeight="1" x14ac:dyDescent="0.2">
      <c r="A67" s="7" t="s">
        <v>75</v>
      </c>
      <c r="B67" s="8"/>
      <c r="C67" s="8" t="s">
        <v>78</v>
      </c>
      <c r="D67" s="19">
        <f>D63*1.5%</f>
        <v>6.4973999999999998</v>
      </c>
      <c r="F67" s="19">
        <f>F63*1.5%</f>
        <v>16.448849999999997</v>
      </c>
    </row>
    <row r="68" spans="1:6" s="1" customFormat="1" ht="12.95" customHeight="1" x14ac:dyDescent="0.2">
      <c r="A68" s="7" t="s">
        <v>90</v>
      </c>
      <c r="B68" s="8"/>
      <c r="C68" s="8" t="s">
        <v>40</v>
      </c>
      <c r="D68" s="19">
        <f>D62*8%</f>
        <v>45.973599999999998</v>
      </c>
      <c r="F68" s="19">
        <f>F62*8%</f>
        <v>140.75839999999999</v>
      </c>
    </row>
    <row r="69" spans="1:6" s="1" customFormat="1" ht="12.95" customHeight="1" x14ac:dyDescent="0.2">
      <c r="A69" s="7" t="s">
        <v>92</v>
      </c>
      <c r="B69" s="8" t="s">
        <v>42</v>
      </c>
      <c r="C69" s="8"/>
      <c r="D69" s="41">
        <f>D63-D65</f>
        <v>-382.87099999999992</v>
      </c>
      <c r="F69" s="19">
        <f>F63-F65</f>
        <v>939.38274999999999</v>
      </c>
    </row>
    <row r="70" spans="1:6" s="1" customFormat="1" ht="12.95" customHeight="1" x14ac:dyDescent="0.2">
      <c r="A70" s="9" t="s">
        <v>93</v>
      </c>
      <c r="B70" s="6" t="s">
        <v>63</v>
      </c>
      <c r="C70" s="6"/>
      <c r="D70" s="18"/>
      <c r="F70" s="18"/>
    </row>
    <row r="71" spans="1:6" s="1" customFormat="1" ht="12.95" customHeight="1" x14ac:dyDescent="0.2">
      <c r="A71" s="7" t="s">
        <v>94</v>
      </c>
      <c r="B71" s="10" t="s">
        <v>88</v>
      </c>
      <c r="C71" s="10"/>
      <c r="D71" s="21">
        <v>0</v>
      </c>
      <c r="F71" s="20">
        <f>'[1]2018'!$D$78</f>
        <v>60294.822949999245</v>
      </c>
    </row>
    <row r="72" spans="1:6" s="1" customFormat="1" ht="12.95" customHeight="1" x14ac:dyDescent="0.2">
      <c r="A72" s="7" t="s">
        <v>95</v>
      </c>
      <c r="B72" s="8" t="s">
        <v>64</v>
      </c>
      <c r="C72" s="8"/>
      <c r="D72" s="19">
        <f>D9+D41+D51+D61</f>
        <v>0</v>
      </c>
      <c r="F72" s="19">
        <f>F9+F41+F51+F61</f>
        <v>526702.09000000032</v>
      </c>
    </row>
    <row r="73" spans="1:6" s="1" customFormat="1" ht="12.95" customHeight="1" x14ac:dyDescent="0.2">
      <c r="A73" s="7" t="s">
        <v>96</v>
      </c>
      <c r="B73" s="8" t="s">
        <v>65</v>
      </c>
      <c r="C73" s="8"/>
      <c r="D73" s="19">
        <f>D12+D42+D52+D62</f>
        <v>520456.24999999994</v>
      </c>
      <c r="F73" s="19">
        <f>F12+F42+F52+F62</f>
        <v>1063514.6700000002</v>
      </c>
    </row>
    <row r="74" spans="1:6" s="1" customFormat="1" ht="12.95" customHeight="1" x14ac:dyDescent="0.2">
      <c r="A74" s="7" t="s">
        <v>97</v>
      </c>
      <c r="B74" s="8" t="s">
        <v>66</v>
      </c>
      <c r="C74" s="8"/>
      <c r="D74" s="19">
        <f>D15+D43+D53+D63</f>
        <v>419963</v>
      </c>
      <c r="F74" s="19">
        <f>F15+F43+F53+F63</f>
        <v>958547.45</v>
      </c>
    </row>
    <row r="75" spans="1:6" s="1" customFormat="1" ht="12.95" customHeight="1" x14ac:dyDescent="0.2">
      <c r="A75" s="7" t="s">
        <v>98</v>
      </c>
      <c r="B75" s="8" t="s">
        <v>67</v>
      </c>
      <c r="C75" s="8"/>
      <c r="D75" s="41">
        <f>D72+D73-D74</f>
        <v>100493.24999999994</v>
      </c>
      <c r="F75" s="19">
        <f>F72+F73-F74</f>
        <v>631669.31000000052</v>
      </c>
    </row>
    <row r="76" spans="1:6" s="1" customFormat="1" ht="12.95" customHeight="1" x14ac:dyDescent="0.2">
      <c r="A76" s="7" t="s">
        <v>99</v>
      </c>
      <c r="B76" s="8" t="s">
        <v>28</v>
      </c>
      <c r="C76" s="8"/>
      <c r="D76" s="19">
        <f>D21+D45+D55+D65</f>
        <v>559303.45500000007</v>
      </c>
      <c r="F76" s="19">
        <f>F21+F45+F55+F65</f>
        <v>1037842.0253500001</v>
      </c>
    </row>
    <row r="77" spans="1:6" s="1" customFormat="1" ht="12.95" customHeight="1" x14ac:dyDescent="0.2">
      <c r="A77" s="7" t="s">
        <v>100</v>
      </c>
      <c r="B77" s="8" t="s">
        <v>68</v>
      </c>
      <c r="C77" s="8"/>
      <c r="D77" s="19">
        <f>D74-D76</f>
        <v>-139340.45500000007</v>
      </c>
      <c r="F77" s="19">
        <f>F74-F76</f>
        <v>-79294.575350000174</v>
      </c>
    </row>
    <row r="78" spans="1:6" s="1" customFormat="1" ht="12.95" customHeight="1" x14ac:dyDescent="0.2">
      <c r="A78" s="7" t="s">
        <v>101</v>
      </c>
      <c r="B78" s="8" t="s">
        <v>89</v>
      </c>
      <c r="C78" s="8"/>
      <c r="D78" s="19">
        <f>D71+D74-D76</f>
        <v>-139340.45500000007</v>
      </c>
      <c r="F78" s="19">
        <f>F71+F74-F76</f>
        <v>-18999.752400000929</v>
      </c>
    </row>
    <row r="79" spans="1:6" s="1" customFormat="1" ht="12.95" customHeight="1" x14ac:dyDescent="0.2">
      <c r="A79" s="4" t="s">
        <v>115</v>
      </c>
      <c r="D79" s="3"/>
      <c r="F79" s="16"/>
    </row>
    <row r="80" spans="1:6" s="1" customFormat="1" ht="12.95" customHeight="1" x14ac:dyDescent="0.2">
      <c r="A80" s="4" t="s">
        <v>114</v>
      </c>
      <c r="D80" s="3"/>
      <c r="F80" s="16"/>
    </row>
    <row r="81" spans="1:6" s="1" customFormat="1" ht="12.95" customHeight="1" x14ac:dyDescent="0.2">
      <c r="A81" s="4" t="s">
        <v>116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O11" sqref="O11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122</v>
      </c>
      <c r="C4" s="32" t="s">
        <v>125</v>
      </c>
    </row>
    <row r="5" spans="1:5" ht="24" customHeight="1" x14ac:dyDescent="0.25"/>
    <row r="6" spans="1:5" ht="38.25" customHeight="1" x14ac:dyDescent="0.25">
      <c r="A6" s="22"/>
      <c r="B6" s="14" t="s">
        <v>113</v>
      </c>
      <c r="C6" s="22" t="s">
        <v>118</v>
      </c>
      <c r="D6" s="22" t="s">
        <v>119</v>
      </c>
      <c r="E6" s="22" t="s">
        <v>120</v>
      </c>
    </row>
    <row r="7" spans="1:5" ht="30" customHeight="1" x14ac:dyDescent="0.25">
      <c r="A7" s="22">
        <v>1</v>
      </c>
      <c r="B7" s="23"/>
      <c r="C7" s="24"/>
      <c r="D7" s="25"/>
      <c r="E7" s="14"/>
    </row>
    <row r="8" spans="1:5" ht="30" customHeight="1" x14ac:dyDescent="0.25">
      <c r="A8" s="22">
        <v>2</v>
      </c>
      <c r="B8" s="26"/>
      <c r="C8" s="15"/>
      <c r="D8" s="25"/>
      <c r="E8" s="14"/>
    </row>
    <row r="9" spans="1:5" ht="30" customHeight="1" x14ac:dyDescent="0.25">
      <c r="A9" s="22">
        <v>3</v>
      </c>
      <c r="B9" s="27"/>
      <c r="C9" s="15"/>
      <c r="D9" s="25"/>
      <c r="E9" s="14"/>
    </row>
    <row r="10" spans="1:5" ht="30" customHeight="1" x14ac:dyDescent="0.25">
      <c r="A10" s="22">
        <v>4</v>
      </c>
      <c r="B10" s="23"/>
      <c r="C10" s="15"/>
      <c r="D10" s="25"/>
      <c r="E10" s="14"/>
    </row>
    <row r="11" spans="1:5" ht="30" customHeight="1" x14ac:dyDescent="0.25">
      <c r="A11" s="22">
        <v>5</v>
      </c>
      <c r="B11" s="23"/>
      <c r="C11" s="15"/>
      <c r="D11" s="25"/>
      <c r="E11" s="14"/>
    </row>
    <row r="12" spans="1:5" ht="30" customHeight="1" x14ac:dyDescent="0.25">
      <c r="A12" s="22">
        <v>6</v>
      </c>
      <c r="B12" s="14"/>
      <c r="C12" s="15"/>
      <c r="D12" s="25"/>
      <c r="E12" s="14"/>
    </row>
    <row r="13" spans="1:5" ht="30" customHeight="1" x14ac:dyDescent="0.25">
      <c r="A13" s="22">
        <v>7</v>
      </c>
      <c r="B13" s="27"/>
      <c r="C13" s="15"/>
      <c r="D13" s="25"/>
      <c r="E13" s="14"/>
    </row>
    <row r="14" spans="1:5" ht="30" customHeight="1" x14ac:dyDescent="0.25">
      <c r="A14" s="22">
        <v>8</v>
      </c>
      <c r="B14" s="27"/>
      <c r="C14" s="15"/>
      <c r="D14" s="25"/>
      <c r="E14" s="14"/>
    </row>
    <row r="15" spans="1:5" ht="30" customHeight="1" x14ac:dyDescent="0.25">
      <c r="A15" s="22">
        <v>9</v>
      </c>
      <c r="B15" s="14"/>
      <c r="C15" s="15"/>
      <c r="D15" s="25"/>
      <c r="E15" s="14"/>
    </row>
    <row r="16" spans="1:5" ht="30" customHeight="1" x14ac:dyDescent="0.25">
      <c r="A16" s="22">
        <v>10</v>
      </c>
      <c r="B16" s="14"/>
      <c r="C16" s="15"/>
      <c r="D16" s="25"/>
      <c r="E16" s="14"/>
    </row>
    <row r="17" spans="1:5" ht="30" customHeight="1" x14ac:dyDescent="0.25">
      <c r="A17" s="22">
        <v>11</v>
      </c>
      <c r="B17" s="14"/>
      <c r="C17" s="15"/>
      <c r="D17" s="25"/>
      <c r="E17" s="14"/>
    </row>
    <row r="18" spans="1:5" ht="30" customHeight="1" x14ac:dyDescent="0.25">
      <c r="A18" s="22">
        <v>12</v>
      </c>
      <c r="B18" s="28"/>
      <c r="C18" s="14"/>
      <c r="D18" s="25"/>
      <c r="E18" s="14"/>
    </row>
    <row r="19" spans="1:5" ht="30" customHeight="1" x14ac:dyDescent="0.25">
      <c r="A19" s="22">
        <v>13</v>
      </c>
      <c r="B19" s="29"/>
      <c r="C19" s="29"/>
      <c r="D19" s="14"/>
      <c r="E19" s="14"/>
    </row>
    <row r="20" spans="1:5" ht="30" customHeight="1" x14ac:dyDescent="0.25">
      <c r="A20" s="22"/>
      <c r="B20" s="28"/>
      <c r="C20" s="30"/>
      <c r="D20" s="14"/>
      <c r="E20" s="14"/>
    </row>
    <row r="21" spans="1:5" ht="15.75" x14ac:dyDescent="0.25">
      <c r="E21" s="31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2022-03-29T09:25:42Z</dcterms:modified>
</cp:coreProperties>
</file>