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28" i="15" l="1"/>
  <c r="D25" i="15" l="1"/>
  <c r="B33" i="16" l="1"/>
  <c r="B29" i="16"/>
  <c r="B27" i="16"/>
  <c r="B23" i="16"/>
  <c r="B19" i="16"/>
  <c r="B18" i="16"/>
  <c r="B17" i="16"/>
  <c r="B16" i="16"/>
  <c r="B15" i="16"/>
  <c r="B6" i="16"/>
  <c r="B5" i="16"/>
  <c r="D34" i="15"/>
  <c r="D33" i="15"/>
  <c r="B34" i="16" l="1"/>
  <c r="D63" i="15" l="1"/>
  <c r="D62" i="15"/>
  <c r="D53" i="15"/>
  <c r="D52" i="15"/>
  <c r="D43" i="15"/>
  <c r="D42" i="15"/>
  <c r="D17" i="15" l="1"/>
  <c r="D16" i="15"/>
  <c r="D14" i="15"/>
  <c r="D13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65" i="15"/>
  <c r="D69" i="15" s="1"/>
  <c r="D55" i="15"/>
  <c r="D59" i="15" s="1"/>
  <c r="D37" i="15"/>
  <c r="D75" i="15"/>
  <c r="D38" i="15"/>
  <c r="D22" i="15" l="1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<sst xmlns="http://schemas.openxmlformats.org/spreadsheetml/2006/main" count="189" uniqueCount="162">
  <si>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</si>
  <si>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</si>
  <si>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</si>
  <si>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</si>
  <si>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</si>
  <si>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</si>
  <si>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</si>
  <si>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</si>
  <si>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</si>
  <si>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</si>
  <si>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</si>
  <si>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</si>
  <si>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</si>
  <si>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</si>
  <si>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</si>
  <si>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</si>
  <si>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</si>
  <si>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</si>
  <si>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</si>
  <si>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</si>
  <si>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</si>
  <si>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</si>
  <si>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</si>
  <si>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</si>
  <si>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</si>
  <si>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</si>
  <si>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</si>
  <si>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</si>
  <si>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</si>
  <si>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</si>
  <si>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</si>
  <si>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</si>
  <si>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</si>
  <si>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</si>
  <si>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</si>
  <si>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</si>
  <si>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</si>
  <si>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</si>
  <si>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</si>
  <si>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</si>
  <si>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</si>
  <si>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</si>
  <si>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</si>
  <si>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</si>
  <si>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</si>
  <si>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</si>
  <si>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</si>
  <si>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</si>
  <si>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</si>
  <si>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</si>
  <si>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</si>
  <si>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</si>
  <si>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</si>
  <si>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</si>
  <si>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</si>
  <si>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</si>
  <si>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</si>
  <si>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</si>
  <si>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</si>
  <si>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</si>
  <si>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</si>
  <si>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</si>
  <si>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</si>
  <si>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</si>
  <si>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</si>
  <si>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</si>
  <si>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</si>
  <si>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</si>
  <si>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</si>
  <si>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</si>
  <si>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</si>
  <si>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</si>
  <si>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</si>
  <si>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</si>
  <si>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</si>
  <si>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</si>
  <si>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</si>
  <si>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</si>
  <si>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</si>
  <si>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</si>
  <si>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</si>
  <si>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</si>
  <si>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</si>
  <si>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</si>
  <si>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</si>
  <si>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</si>
  <si>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</si>
  <si>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</si>
  <si>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</si>
  <si>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</si>
  <si>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</si>
  <si>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</si>
  <si>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</si>
  <si>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</si>
  <si>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</si>
  <si>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</si>
  <si>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</si>
  <si>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</si>
  <si>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</si>
  <si>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</si>
  <si>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</si>
  <si>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</si>
  <si>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</si>
  <si>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</si>
  <si>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</si>
  <si>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</si>
  <si>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</si>
  <si>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Горная,3а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</si>
  <si>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</si>
  <si>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</si>
  <si>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</si>
  <si>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</si>
  <si>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</si>
  <si>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</si>
  <si>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</si>
  <si>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</si>
  <si>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</si>
  <si>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</si>
  <si>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</si>
  <si>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</si>
  <si>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</si>
  <si>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Горная,3а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</si>
  <si>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</si>
  <si>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</si>
  <si>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</si>
  <si>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</si>
  <si>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</si>
  <si>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Текущий ремонт, выполненный в 2018 году</t>
  </si>
  <si>
    <t>Услуги курьера по доставке писем и документов</t>
  </si>
  <si>
    <t>Транспортные услуги по дополнительному вывозу ТБО, 8м3</t>
  </si>
  <si>
    <t>Прочие расходы (Демонтаж/монтаж баннера)</t>
  </si>
  <si>
    <t>Ремонт МПШ</t>
  </si>
  <si>
    <t>Ремонт подъездов</t>
  </si>
  <si>
    <t>Окрас тамбуров подъездов</t>
  </si>
  <si>
    <t>Окраска подвальных дверей</t>
  </si>
  <si>
    <t xml:space="preserve">Окраска  металлических решеток  </t>
  </si>
  <si>
    <t>Окраска (МАФ)</t>
  </si>
  <si>
    <t>Ремонт качели</t>
  </si>
  <si>
    <t>Ремонт горки</t>
  </si>
  <si>
    <t>Изготовление деревянных стеллажей в 1 п.(склад)</t>
  </si>
  <si>
    <t>Смена пружины</t>
  </si>
  <si>
    <t>Смена ручки дверной</t>
  </si>
  <si>
    <t>Замена фотобарьера лифта</t>
  </si>
  <si>
    <t>Ремонт привода дверей кабины лифта</t>
  </si>
  <si>
    <t>Промывка теплообменника</t>
  </si>
  <si>
    <t>Замена насоса  на системе теплоснабжения</t>
  </si>
  <si>
    <t>Замена блока бесперебойного питания в лифте</t>
  </si>
  <si>
    <t>Замена циркуляционного насоса на системе горячего водоснабжения</t>
  </si>
  <si>
    <t>Смена вентилей на стояке ХГВС диаметром до 20 мм</t>
  </si>
  <si>
    <t>Установка термостатических вентилей на радиаторах, диаметром 20 мм</t>
  </si>
  <si>
    <t xml:space="preserve">Установка воздухоотводчиков </t>
  </si>
  <si>
    <t>Монтаж кабеля ВВГ-нг 3*1,5 мм в 1,4,5 п.</t>
  </si>
  <si>
    <t>Монтаж кабель-канала 15*15 мм в 1,4,5 п.</t>
  </si>
  <si>
    <t>Замена патронов</t>
  </si>
  <si>
    <t>Ремонт, замена внутридомовых электрических сетей</t>
  </si>
  <si>
    <t>Замена светильника на светильник светодиодный</t>
  </si>
  <si>
    <t>Ремонт, замена светильника с  энергосберегающими лампами</t>
  </si>
  <si>
    <t>Замена светильник с датчиком движения на светильник ОНЛАЙТ</t>
  </si>
  <si>
    <t>Замена светильника на светильник с датчиком движения</t>
  </si>
  <si>
    <t>Установка поливочных кранов</t>
  </si>
  <si>
    <t xml:space="preserve">Смена вентилей и клапанов обратных муфтовых 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</si>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</sst>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6" fillId="0" borderId="1" xfId="0" applyNumberFormat="1" applyFont="1" applyBorder="1"/>
    <xf numFmtId="2" fontId="4" fillId="0" borderId="1" xfId="0" applyNumberFormat="1" applyFont="1" applyBorder="1"/>
    <xf numFmtId="0" fontId="5" fillId="4" borderId="1" xfId="0" applyFont="1" applyFill="1" applyBorder="1" applyAlignment="1" applyProtection="1">
      <alignment horizontal="left" vertical="center" wrapText="1"/>
    </xf>
    <xf numFmtId="4" fontId="6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43;&#1086;&#1088;&#1085;&#1072;&#1103;,3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2;&#1050;&#1044;-&#1088;&#1072;&#1089;&#1095;&#1077;&#1090;-2018\&#1043;&#1086;&#1088;&#1085;&#1072;&#1103;,3&#1072;\&#1043;&#1086;&#1088;&#1085;&#1072;&#1103;,3&#1072;-&#1058;&#1056;\6.&#1057;&#1084;&#1077;&#1090;&#1072;%20&#1058;&#1056;6%20-%20&#1090;&#1077;&#1082;.&#1088;&#1077;&#1084;.%20-%2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283973.79999999981</v>
          </cell>
        </row>
        <row r="20">
          <cell r="D20">
            <v>2000</v>
          </cell>
        </row>
        <row r="44">
          <cell r="D44">
            <v>21890.919999999984</v>
          </cell>
        </row>
        <row r="54">
          <cell r="D54">
            <v>1876.2000000000007</v>
          </cell>
        </row>
        <row r="64">
          <cell r="D64">
            <v>416.30999999999995</v>
          </cell>
        </row>
        <row r="78">
          <cell r="D78">
            <v>530112.74239999894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113">
          <cell r="F113">
            <v>2567616.0100000002</v>
          </cell>
          <cell r="J113">
            <v>2609659.94</v>
          </cell>
        </row>
        <row r="117">
          <cell r="F117">
            <v>2895.93</v>
          </cell>
          <cell r="J117">
            <v>3272.13</v>
          </cell>
        </row>
        <row r="118">
          <cell r="F118">
            <v>42486.03</v>
          </cell>
          <cell r="J118">
            <v>27926.41</v>
          </cell>
        </row>
        <row r="119">
          <cell r="F119">
            <v>44758.700000000004</v>
          </cell>
          <cell r="J119">
            <v>97327.329999999987</v>
          </cell>
        </row>
        <row r="130">
          <cell r="B130">
            <v>12000</v>
          </cell>
        </row>
        <row r="131">
          <cell r="B131">
            <v>12000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C86">
            <v>595066.62494457408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"/>
      <sheetName val="Ресурсы"/>
    </sheetNames>
    <sheetDataSet>
      <sheetData sheetId="0">
        <row r="15">
          <cell r="L15">
            <v>46174.049142324002</v>
          </cell>
        </row>
        <row r="16">
          <cell r="L16">
            <v>39716.400485280079</v>
          </cell>
        </row>
        <row r="17">
          <cell r="L17">
            <v>21906.069733560002</v>
          </cell>
        </row>
        <row r="18">
          <cell r="L18">
            <v>6879.9189525000002</v>
          </cell>
        </row>
        <row r="19">
          <cell r="L19">
            <v>18525.536630910003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topLeftCell="A49" workbookViewId="0">
      <selection activeCell="D13" sqref="D13"/>
    </sheetView>
  </sheetViews>
  <sheetFormatPr defaultRowHeight="12.95" customHeight="1" x14ac:dyDescent="0.25"/>
  <cols>
    <col min="1" max="2" width="7.140625" style="1" customWidth="1"/>
    <col min="3" max="3" width="61.42578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125</v>
      </c>
    </row>
    <row r="4" spans="1:11" ht="12.95" customHeight="1" x14ac:dyDescent="0.25">
      <c r="A4" s="1" t="s">
        <v>1</v>
      </c>
      <c r="C4" s="1" t="s">
        <v>126</v>
      </c>
    </row>
    <row r="5" spans="1:11" ht="12.95" customHeight="1" x14ac:dyDescent="0.25">
      <c r="A5" s="1" t="s">
        <v>2</v>
      </c>
      <c r="C5" s="1" t="s">
        <v>107</v>
      </c>
    </row>
    <row r="7" spans="1:11" ht="12.95" customHeight="1" x14ac:dyDescent="0.25">
      <c r="A7" s="6" t="s">
        <v>3</v>
      </c>
      <c r="B7" s="35" t="s">
        <v>4</v>
      </c>
      <c r="C7" s="35"/>
      <c r="D7" s="7" t="s">
        <v>5</v>
      </c>
    </row>
    <row r="8" spans="1:11" ht="12.95" customHeight="1" x14ac:dyDescent="0.25">
      <c r="A8" s="8" t="s">
        <v>6</v>
      </c>
      <c r="B8" s="36" t="s">
        <v>108</v>
      </c>
      <c r="C8" s="36"/>
      <c r="D8" s="9"/>
    </row>
    <row r="9" spans="1:11" ht="12.95" customHeight="1" x14ac:dyDescent="0.25">
      <c r="A9" s="10" t="s">
        <v>7</v>
      </c>
      <c r="B9" s="37" t="s">
        <v>8</v>
      </c>
      <c r="C9" s="37"/>
      <c r="D9" s="11">
        <f>SUM(D10:D11)</f>
        <v>285973.79999999981</v>
      </c>
    </row>
    <row r="10" spans="1:11" ht="12.95" customHeight="1" x14ac:dyDescent="0.25">
      <c r="A10" s="10" t="s">
        <v>9</v>
      </c>
      <c r="B10" s="12"/>
      <c r="C10" s="19" t="s">
        <v>109</v>
      </c>
      <c r="D10" s="11">
        <f>'[1]2017'!$D$19</f>
        <v>283973.79999999981</v>
      </c>
    </row>
    <row r="11" spans="1:11" ht="12.95" customHeight="1" x14ac:dyDescent="0.25">
      <c r="A11" s="10" t="s">
        <v>116</v>
      </c>
      <c r="B11" s="19"/>
      <c r="C11" s="19" t="s">
        <v>10</v>
      </c>
      <c r="D11" s="11">
        <f>'[1]2017'!$D$20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2579616.0100000002</v>
      </c>
      <c r="K12" s="16"/>
    </row>
    <row r="13" spans="1:11" ht="12.95" customHeight="1" x14ac:dyDescent="0.25">
      <c r="A13" s="10" t="s">
        <v>13</v>
      </c>
      <c r="B13" s="19"/>
      <c r="C13" s="19" t="s">
        <v>110</v>
      </c>
      <c r="D13" s="11">
        <f>'[2]2018'!$F$113</f>
        <v>2567616.0100000002</v>
      </c>
      <c r="K13" s="17"/>
    </row>
    <row r="14" spans="1:11" ht="12.95" customHeight="1" x14ac:dyDescent="0.25">
      <c r="A14" s="10" t="s">
        <v>117</v>
      </c>
      <c r="B14" s="19"/>
      <c r="C14" s="19" t="s">
        <v>14</v>
      </c>
      <c r="D14" s="11">
        <f>'[2]2018'!$B$130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2621659.94</v>
      </c>
    </row>
    <row r="16" spans="1:11" ht="12.95" customHeight="1" x14ac:dyDescent="0.25">
      <c r="A16" s="10" t="s">
        <v>17</v>
      </c>
      <c r="B16" s="19"/>
      <c r="C16" s="19" t="s">
        <v>111</v>
      </c>
      <c r="D16" s="11">
        <f>'[2]2018'!$J$113</f>
        <v>2609659.94</v>
      </c>
    </row>
    <row r="17" spans="1:5" ht="12.95" customHeight="1" x14ac:dyDescent="0.25">
      <c r="A17" s="10" t="s">
        <v>118</v>
      </c>
      <c r="B17" s="19"/>
      <c r="C17" s="19" t="s">
        <v>18</v>
      </c>
      <c r="D17" s="11">
        <f>'[2]2018'!$B$131</f>
        <v>12000</v>
      </c>
    </row>
    <row r="18" spans="1:5" ht="12.95" customHeight="1" x14ac:dyDescent="0.25">
      <c r="A18" s="10" t="s">
        <v>19</v>
      </c>
      <c r="B18" s="37" t="s">
        <v>20</v>
      </c>
      <c r="C18" s="37"/>
      <c r="D18" s="11">
        <f>SUM(D19:D20)</f>
        <v>243929.87000000011</v>
      </c>
    </row>
    <row r="19" spans="1:5" ht="12.95" customHeight="1" x14ac:dyDescent="0.25">
      <c r="A19" s="10" t="s">
        <v>21</v>
      </c>
      <c r="B19" s="19"/>
      <c r="C19" s="19" t="s">
        <v>112</v>
      </c>
      <c r="D19" s="11">
        <f>D10+D13-D16</f>
        <v>241929.87000000011</v>
      </c>
    </row>
    <row r="20" spans="1:5" ht="12.95" customHeight="1" x14ac:dyDescent="0.25">
      <c r="A20" s="10" t="s">
        <v>119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2917595.7148445738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5">
        <f>[3]тек.ремонт!$C$86</f>
        <v>595066.62494457408</v>
      </c>
    </row>
    <row r="23" spans="1:5" ht="12.95" customHeight="1" x14ac:dyDescent="0.25">
      <c r="A23" s="10" t="s">
        <v>27</v>
      </c>
      <c r="B23" s="18"/>
      <c r="C23" s="23" t="s">
        <v>128</v>
      </c>
      <c r="D23" s="11">
        <v>10002.06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722603.55</v>
      </c>
    </row>
    <row r="25" spans="1:5" ht="12.95" customHeight="1" x14ac:dyDescent="0.25">
      <c r="A25" s="10" t="s">
        <v>30</v>
      </c>
      <c r="B25" s="18"/>
      <c r="C25" s="1" t="s">
        <v>105</v>
      </c>
      <c r="D25" s="11">
        <f>535798.25-2481.31</f>
        <v>533316.93999999994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499894.37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80996.88</v>
      </c>
    </row>
    <row r="28" spans="1:5" s="1" customFormat="1" ht="12.95" customHeight="1" x14ac:dyDescent="0.2">
      <c r="A28" s="10" t="s">
        <v>33</v>
      </c>
      <c r="B28" s="18"/>
      <c r="C28" s="18" t="s">
        <v>99</v>
      </c>
      <c r="D28" s="11">
        <f>95999.34+9000.01</f>
        <v>104999.34999999999</v>
      </c>
    </row>
    <row r="29" spans="1:5" s="1" customFormat="1" ht="12.95" customHeight="1" x14ac:dyDescent="0.2">
      <c r="A29" s="10" t="s">
        <v>34</v>
      </c>
      <c r="B29" s="18"/>
      <c r="C29" s="18" t="s">
        <v>79</v>
      </c>
      <c r="D29" s="11">
        <v>11340</v>
      </c>
    </row>
    <row r="30" spans="1:5" s="1" customFormat="1" ht="12.95" customHeight="1" x14ac:dyDescent="0.2">
      <c r="A30" s="10" t="s">
        <v>88</v>
      </c>
      <c r="B30" s="18"/>
      <c r="C30" s="12" t="s">
        <v>130</v>
      </c>
      <c r="D30" s="11">
        <v>32000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6171</v>
      </c>
    </row>
    <row r="32" spans="1:5" s="1" customFormat="1" ht="12.95" customHeight="1" x14ac:dyDescent="0.2">
      <c r="A32" s="10" t="s">
        <v>74</v>
      </c>
      <c r="B32" s="12"/>
      <c r="C32" s="12" t="s">
        <v>113</v>
      </c>
      <c r="D32" s="11">
        <v>14453.06</v>
      </c>
    </row>
    <row r="33" spans="1:4" s="1" customFormat="1" ht="12.95" customHeight="1" x14ac:dyDescent="0.2">
      <c r="A33" s="10" t="s">
        <v>77</v>
      </c>
      <c r="B33" s="12"/>
      <c r="C33" s="18" t="s">
        <v>114</v>
      </c>
      <c r="D33" s="11">
        <f>3225+4320.8</f>
        <v>7545.8</v>
      </c>
    </row>
    <row r="34" spans="1:4" s="1" customFormat="1" ht="12.95" customHeight="1" x14ac:dyDescent="0.2">
      <c r="A34" s="10" t="s">
        <v>80</v>
      </c>
      <c r="B34" s="12"/>
      <c r="C34" s="18" t="s">
        <v>115</v>
      </c>
      <c r="D34" s="11">
        <f>1500+15000</f>
        <v>16500</v>
      </c>
    </row>
    <row r="35" spans="1:4" s="1" customFormat="1" ht="12.95" customHeight="1" x14ac:dyDescent="0.2">
      <c r="A35" s="10" t="s">
        <v>81</v>
      </c>
      <c r="B35" s="12"/>
      <c r="C35" s="18" t="s">
        <v>106</v>
      </c>
      <c r="D35" s="11">
        <v>32369.05</v>
      </c>
    </row>
    <row r="36" spans="1:4" s="1" customFormat="1" ht="12.95" customHeight="1" x14ac:dyDescent="0.2">
      <c r="A36" s="10" t="s">
        <v>82</v>
      </c>
      <c r="B36" s="12"/>
      <c r="C36" s="24" t="s">
        <v>129</v>
      </c>
      <c r="D36" s="11">
        <v>4642.8500000000004</v>
      </c>
    </row>
    <row r="37" spans="1:4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39324.899099999995</v>
      </c>
    </row>
    <row r="38" spans="1:4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206369.28080000004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-295935.77484457381</v>
      </c>
    </row>
    <row r="40" spans="1:4" s="1" customFormat="1" ht="12.95" customHeight="1" x14ac:dyDescent="0.2">
      <c r="A40" s="13" t="s">
        <v>39</v>
      </c>
      <c r="B40" s="8" t="s">
        <v>101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'[1]2017'!$D$44</f>
        <v>21890.919999999984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'[2]2018'!$F$119</f>
        <v>44758.700000000004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'[2]2018'!$J$119</f>
        <v>97327.329999999987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-30677.709999999992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89776.955950000003</v>
      </c>
    </row>
    <row r="46" spans="1:4" s="1" customFormat="1" ht="12.95" customHeight="1" x14ac:dyDescent="0.2">
      <c r="A46" s="10" t="s">
        <v>46</v>
      </c>
      <c r="B46" s="12"/>
      <c r="C46" s="12" t="s">
        <v>102</v>
      </c>
      <c r="D46" s="11">
        <v>84736.35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1459.9099499999998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3580.6960000000004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7550.374049999984</v>
      </c>
    </row>
    <row r="50" spans="1:4" s="1" customFormat="1" ht="12.95" customHeight="1" x14ac:dyDescent="0.2">
      <c r="A50" s="13" t="s">
        <v>50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'[1]2017'!$D$54</f>
        <v>1876.2000000000007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'[2]2018'!$F$118</f>
        <v>42486.03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'[2]2018'!$J$118</f>
        <v>27926.41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16435.819999999996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67943.388550000003</v>
      </c>
    </row>
    <row r="56" spans="1:4" s="1" customFormat="1" ht="12.95" customHeight="1" x14ac:dyDescent="0.2">
      <c r="A56" s="10" t="s">
        <v>56</v>
      </c>
      <c r="B56" s="12"/>
      <c r="C56" s="12" t="s">
        <v>102</v>
      </c>
      <c r="D56" s="11">
        <v>64125.61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418.89614999999998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3398.8824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-40016.97855</v>
      </c>
    </row>
    <row r="60" spans="1:4" s="1" customFormat="1" ht="12.95" customHeight="1" x14ac:dyDescent="0.2">
      <c r="A60" s="13" t="s">
        <v>59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'[1]2017'!$D$64</f>
        <v>416.30999999999995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'[2]2018'!$F$117</f>
        <v>2895.93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'[2]2018'!$J$117</f>
        <v>3272.13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40.109999999999673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4427.8463499999998</v>
      </c>
    </row>
    <row r="66" spans="1:4" s="1" customFormat="1" ht="12.95" customHeight="1" x14ac:dyDescent="0.2">
      <c r="A66" s="10" t="s">
        <v>71</v>
      </c>
      <c r="B66" s="12"/>
      <c r="C66" s="12" t="s">
        <v>102</v>
      </c>
      <c r="D66" s="11">
        <v>4147.09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49.081949999999999</v>
      </c>
    </row>
    <row r="68" spans="1:4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231.67439999999999</v>
      </c>
    </row>
    <row r="69" spans="1:4" s="1" customFormat="1" ht="12.95" customHeight="1" x14ac:dyDescent="0.2">
      <c r="A69" s="10" t="s">
        <v>89</v>
      </c>
      <c r="B69" s="12" t="s">
        <v>38</v>
      </c>
      <c r="C69" s="12"/>
      <c r="D69" s="11">
        <f>D63-D65</f>
        <v>-1155.7163499999997</v>
      </c>
    </row>
    <row r="70" spans="1:4" s="1" customFormat="1" ht="12.95" customHeight="1" x14ac:dyDescent="0.2">
      <c r="A70" s="13" t="s">
        <v>90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91</v>
      </c>
      <c r="B71" s="14" t="s">
        <v>85</v>
      </c>
      <c r="C71" s="14"/>
      <c r="D71" s="15">
        <f>'[1]2017'!$D$78</f>
        <v>530112.74239999894</v>
      </c>
    </row>
    <row r="72" spans="1:4" s="1" customFormat="1" ht="12.95" customHeight="1" x14ac:dyDescent="0.2">
      <c r="A72" s="10" t="s">
        <v>92</v>
      </c>
      <c r="B72" s="12" t="s">
        <v>61</v>
      </c>
      <c r="C72" s="12"/>
      <c r="D72" s="11">
        <f>D9+D41+D51+D61</f>
        <v>310157.22999999981</v>
      </c>
    </row>
    <row r="73" spans="1:4" s="1" customFormat="1" ht="12.95" customHeight="1" x14ac:dyDescent="0.2">
      <c r="A73" s="10" t="s">
        <v>93</v>
      </c>
      <c r="B73" s="12" t="s">
        <v>62</v>
      </c>
      <c r="C73" s="12"/>
      <c r="D73" s="11">
        <f>D12+D42+D52+D62</f>
        <v>2669756.6700000004</v>
      </c>
    </row>
    <row r="74" spans="1:4" s="1" customFormat="1" ht="12.95" customHeight="1" x14ac:dyDescent="0.2">
      <c r="A74" s="10" t="s">
        <v>94</v>
      </c>
      <c r="B74" s="12" t="s">
        <v>63</v>
      </c>
      <c r="C74" s="12"/>
      <c r="D74" s="11">
        <f>D15+D43+D53+D63</f>
        <v>2750185.81</v>
      </c>
    </row>
    <row r="75" spans="1:4" s="1" customFormat="1" ht="12.95" customHeight="1" x14ac:dyDescent="0.2">
      <c r="A75" s="10" t="s">
        <v>95</v>
      </c>
      <c r="B75" s="12" t="s">
        <v>64</v>
      </c>
      <c r="C75" s="12"/>
      <c r="D75" s="11">
        <f>D72+D73-D74</f>
        <v>229728.09000000032</v>
      </c>
    </row>
    <row r="76" spans="1:4" s="1" customFormat="1" ht="12.95" customHeight="1" x14ac:dyDescent="0.2">
      <c r="A76" s="10" t="s">
        <v>96</v>
      </c>
      <c r="B76" s="12" t="s">
        <v>24</v>
      </c>
      <c r="C76" s="12"/>
      <c r="D76" s="11">
        <f>D21+D45+D55+D65</f>
        <v>3079743.9056945732</v>
      </c>
    </row>
    <row r="77" spans="1:4" s="1" customFormat="1" ht="12.95" customHeight="1" x14ac:dyDescent="0.2">
      <c r="A77" s="10" t="s">
        <v>97</v>
      </c>
      <c r="B77" s="12" t="s">
        <v>65</v>
      </c>
      <c r="C77" s="12"/>
      <c r="D77" s="11">
        <f>D74-D76</f>
        <v>-329558.09569457313</v>
      </c>
    </row>
    <row r="78" spans="1:4" s="1" customFormat="1" ht="12.95" customHeight="1" x14ac:dyDescent="0.2">
      <c r="A78" s="10" t="s">
        <v>98</v>
      </c>
      <c r="B78" s="12" t="s">
        <v>86</v>
      </c>
      <c r="C78" s="12"/>
      <c r="D78" s="11">
        <f>D71+D74-D76</f>
        <v>200554.64670542581</v>
      </c>
    </row>
    <row r="79" spans="1:4" s="1" customFormat="1" ht="12.95" customHeight="1" x14ac:dyDescent="0.2">
      <c r="A79" s="5" t="s">
        <v>123</v>
      </c>
      <c r="D79" s="4"/>
    </row>
    <row r="80" spans="1:4" s="1" customFormat="1" ht="12.95" customHeight="1" x14ac:dyDescent="0.2">
      <c r="A80" s="5" t="s">
        <v>124</v>
      </c>
      <c r="D80" s="4"/>
    </row>
    <row r="81" spans="1:4" s="1" customFormat="1" ht="12.95" customHeight="1" x14ac:dyDescent="0.2">
      <c r="A81" s="5" t="s">
        <v>161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4" workbookViewId="0">
      <selection activeCell="A29" sqref="A29"/>
    </sheetView>
  </sheetViews>
  <sheetFormatPr defaultRowHeight="15" x14ac:dyDescent="0.25"/>
  <cols>
    <col min="1" max="1" width="45.7109375" customWidth="1"/>
    <col min="2" max="2" width="25.5703125" customWidth="1"/>
  </cols>
  <sheetData>
    <row r="1" spans="1:2" ht="15.75" x14ac:dyDescent="0.25">
      <c r="A1" s="20" t="s">
        <v>127</v>
      </c>
    </row>
    <row r="3" spans="1:2" ht="15.75" x14ac:dyDescent="0.25">
      <c r="A3" s="21" t="s">
        <v>120</v>
      </c>
      <c r="B3" s="22" t="s">
        <v>121</v>
      </c>
    </row>
    <row r="4" spans="1:2" x14ac:dyDescent="0.25">
      <c r="A4" s="25" t="s">
        <v>131</v>
      </c>
      <c r="B4" s="29">
        <v>61943.35</v>
      </c>
    </row>
    <row r="5" spans="1:2" x14ac:dyDescent="0.25">
      <c r="A5" s="25" t="s">
        <v>132</v>
      </c>
      <c r="B5" s="29">
        <f>77007.77+214834.68</f>
        <v>291842.45</v>
      </c>
    </row>
    <row r="6" spans="1:2" x14ac:dyDescent="0.25">
      <c r="A6" s="25" t="s">
        <v>133</v>
      </c>
      <c r="B6" s="29">
        <f>16926.41+4238.95</f>
        <v>21165.360000000001</v>
      </c>
    </row>
    <row r="7" spans="1:2" x14ac:dyDescent="0.25">
      <c r="A7" s="26" t="s">
        <v>134</v>
      </c>
      <c r="B7" s="29">
        <v>3157.8</v>
      </c>
    </row>
    <row r="8" spans="1:2" x14ac:dyDescent="0.25">
      <c r="A8" s="26" t="s">
        <v>135</v>
      </c>
      <c r="B8" s="29">
        <v>2964.6</v>
      </c>
    </row>
    <row r="9" spans="1:2" x14ac:dyDescent="0.25">
      <c r="A9" s="25" t="s">
        <v>136</v>
      </c>
      <c r="B9" s="29">
        <v>4167.63</v>
      </c>
    </row>
    <row r="10" spans="1:2" x14ac:dyDescent="0.25">
      <c r="A10" s="26" t="s">
        <v>137</v>
      </c>
      <c r="B10" s="29">
        <v>1456.9</v>
      </c>
    </row>
    <row r="11" spans="1:2" x14ac:dyDescent="0.25">
      <c r="A11" s="26" t="s">
        <v>138</v>
      </c>
      <c r="B11" s="29">
        <v>1562.29</v>
      </c>
    </row>
    <row r="12" spans="1:2" x14ac:dyDescent="0.25">
      <c r="A12" s="26" t="s">
        <v>139</v>
      </c>
      <c r="B12" s="29">
        <v>6029.64</v>
      </c>
    </row>
    <row r="13" spans="1:2" x14ac:dyDescent="0.25">
      <c r="A13" s="26" t="s">
        <v>140</v>
      </c>
      <c r="B13" s="29">
        <v>1816.18</v>
      </c>
    </row>
    <row r="14" spans="1:2" x14ac:dyDescent="0.25">
      <c r="A14" s="26" t="s">
        <v>141</v>
      </c>
      <c r="B14" s="29">
        <v>251.68</v>
      </c>
    </row>
    <row r="15" spans="1:2" x14ac:dyDescent="0.25">
      <c r="A15" s="26" t="s">
        <v>142</v>
      </c>
      <c r="B15" s="29">
        <f>[4]Работы!$L$17</f>
        <v>21906.069733560002</v>
      </c>
    </row>
    <row r="16" spans="1:2" x14ac:dyDescent="0.25">
      <c r="A16" s="26" t="s">
        <v>143</v>
      </c>
      <c r="B16" s="29">
        <f>[4]Работы!$L$18</f>
        <v>6879.9189525000002</v>
      </c>
    </row>
    <row r="17" spans="1:2" x14ac:dyDescent="0.25">
      <c r="A17" s="26" t="s">
        <v>144</v>
      </c>
      <c r="B17" s="29">
        <f>[4]Работы!$L$15</f>
        <v>46174.049142324002</v>
      </c>
    </row>
    <row r="18" spans="1:2" x14ac:dyDescent="0.25">
      <c r="A18" s="31" t="s">
        <v>145</v>
      </c>
      <c r="B18" s="32">
        <f>[4]Работы!$L$16</f>
        <v>39716.400485280079</v>
      </c>
    </row>
    <row r="19" spans="1:2" x14ac:dyDescent="0.25">
      <c r="A19" s="31" t="s">
        <v>146</v>
      </c>
      <c r="B19" s="32">
        <f>[4]Работы!$L$19</f>
        <v>18525.536630910003</v>
      </c>
    </row>
    <row r="20" spans="1:2" ht="22.5" x14ac:dyDescent="0.25">
      <c r="A20" s="31" t="s">
        <v>147</v>
      </c>
      <c r="B20" s="32">
        <v>8752.31</v>
      </c>
    </row>
    <row r="21" spans="1:2" x14ac:dyDescent="0.25">
      <c r="A21" s="31" t="s">
        <v>148</v>
      </c>
      <c r="B21" s="32">
        <v>625.05999999999995</v>
      </c>
    </row>
    <row r="22" spans="1:2" ht="22.5" x14ac:dyDescent="0.25">
      <c r="A22" s="31" t="s">
        <v>149</v>
      </c>
      <c r="B22" s="32">
        <v>398.93</v>
      </c>
    </row>
    <row r="23" spans="1:2" x14ac:dyDescent="0.25">
      <c r="A23" s="33" t="s">
        <v>150</v>
      </c>
      <c r="B23" s="32">
        <f>3218.46+646.35+1292.71</f>
        <v>5157.5200000000004</v>
      </c>
    </row>
    <row r="24" spans="1:2" x14ac:dyDescent="0.25">
      <c r="A24" s="31" t="s">
        <v>151</v>
      </c>
      <c r="B24" s="32">
        <v>3462.21</v>
      </c>
    </row>
    <row r="25" spans="1:2" x14ac:dyDescent="0.25">
      <c r="A25" s="26" t="s">
        <v>152</v>
      </c>
      <c r="B25" s="29">
        <v>3462.21</v>
      </c>
    </row>
    <row r="26" spans="1:2" x14ac:dyDescent="0.25">
      <c r="A26" s="27" t="s">
        <v>153</v>
      </c>
      <c r="B26" s="29">
        <v>273.72000000000003</v>
      </c>
    </row>
    <row r="27" spans="1:2" x14ac:dyDescent="0.25">
      <c r="A27" s="26" t="s">
        <v>154</v>
      </c>
      <c r="B27" s="29">
        <f>4955.53</f>
        <v>4955.53</v>
      </c>
    </row>
    <row r="28" spans="1:2" x14ac:dyDescent="0.25">
      <c r="A28" s="26" t="s">
        <v>155</v>
      </c>
      <c r="B28" s="29">
        <v>23814.880000000001</v>
      </c>
    </row>
    <row r="29" spans="1:2" x14ac:dyDescent="0.25">
      <c r="A29" s="26" t="s">
        <v>156</v>
      </c>
      <c r="B29" s="29">
        <f>1911.66+1111.66</f>
        <v>3023.32</v>
      </c>
    </row>
    <row r="30" spans="1:2" ht="22.5" x14ac:dyDescent="0.25">
      <c r="A30" s="26" t="s">
        <v>157</v>
      </c>
      <c r="B30" s="29">
        <v>4806.8999999999996</v>
      </c>
    </row>
    <row r="31" spans="1:2" x14ac:dyDescent="0.25">
      <c r="A31" s="26" t="s">
        <v>158</v>
      </c>
      <c r="B31" s="29">
        <v>4762.9799999999996</v>
      </c>
    </row>
    <row r="32" spans="1:2" x14ac:dyDescent="0.25">
      <c r="A32" s="27" t="s">
        <v>159</v>
      </c>
      <c r="B32" s="29">
        <v>798.22</v>
      </c>
    </row>
    <row r="33" spans="1:2" x14ac:dyDescent="0.25">
      <c r="A33" s="34" t="s">
        <v>160</v>
      </c>
      <c r="B33" s="29">
        <f>774.87+438.11</f>
        <v>1212.98</v>
      </c>
    </row>
    <row r="34" spans="1:2" x14ac:dyDescent="0.25">
      <c r="A34" s="28" t="s">
        <v>122</v>
      </c>
      <c r="B34" s="30">
        <f>SUM(B4:B33)</f>
        <v>595066.62494457408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2019-03-28T06:03:25Z</dcterms:modified>
</cp:coreProperties>
</file>