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4" i="15"/>
  <c r="D16" i="15"/>
  <c r="D13" i="15"/>
  <c r="D22" i="15" l="1"/>
  <c r="B14" i="16"/>
  <c r="B21" i="16" s="1"/>
  <c r="D33" i="15" l="1"/>
  <c r="D34" i="15"/>
  <c r="D17" i="15" l="1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65" i="15"/>
  <c r="D69" i="15" s="1"/>
  <c r="D55" i="15"/>
  <c r="D59" i="15" s="1"/>
  <c r="D37" i="15"/>
  <c r="D75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<sst xmlns="http://schemas.openxmlformats.org/spreadsheetml/2006/main" count="176" uniqueCount="149">
  <si>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</si>
  <si>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</si>
  <si>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</si>
  <si>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</si>
  <si>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</si>
  <si>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</si>
  <si>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</si>
  <si>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</si>
  <si>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</si>
  <si>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</si>
  <si>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</si>
  <si>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</si>
  <si>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</si>
  <si>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</si>
  <si>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</si>
  <si>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</si>
  <si>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</si>
  <si>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</si>
  <si>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</si>
  <si>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</si>
  <si>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</si>
  <si>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</si>
  <si>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</si>
  <si>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</si>
  <si>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</si>
  <si>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</si>
  <si>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</si>
  <si>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</si>
  <si>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</si>
  <si>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</si>
  <si>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</si>
  <si>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</si>
  <si>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</si>
  <si>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</si>
  <si>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</si>
  <si>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</si>
  <si>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</si>
  <si>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</si>
  <si>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</si>
  <si>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</si>
  <si>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</si>
  <si>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</si>
  <si>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</si>
  <si>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</si>
  <si>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</si>
  <si>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</si>
  <si>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</si>
  <si>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</si>
  <si>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</si>
  <si>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</si>
  <si>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</si>
  <si>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</si>
  <si>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</si>
  <si>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</si>
  <si>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</si>
  <si>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</si>
  <si>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</si>
  <si>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</si>
  <si>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</si>
  <si>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</si>
  <si>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</si>
  <si>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</si>
  <si>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</si>
  <si>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</si>
  <si>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</si>
  <si>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</si>
  <si>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</si>
  <si>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</si>
  <si>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</si>
  <si>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</si>
  <si>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</si>
  <si>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</si>
  <si>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</si>
  <si>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</si>
  <si>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</si>
  <si>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</si>
  <si>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</si>
  <si>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</si>
  <si>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</si>
  <si>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</si>
  <si>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</si>
  <si>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</si>
  <si>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</si>
  <si>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</si>
  <si>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</si>
  <si>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</si>
  <si>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</si>
  <si>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</si>
  <si>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</si>
  <si>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</si>
  <si>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</si>
  <si>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</si>
  <si>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</si>
  <si>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</si>
  <si>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</si>
  <si>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</si>
  <si>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</si>
  <si>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</si>
  <si>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</si>
  <si>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</si>
  <si>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</si>
  <si>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</si>
  <si>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</si>
  <si>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</si>
  <si>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</si>
  <si>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</si>
  <si>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</si>
  <si>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</si>
  <si>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</si>
  <si>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Горная,3а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</si>
  <si>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</si>
  <si>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</si>
  <si>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</si>
  <si>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</si>
  <si>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</si>
  <si>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</si>
  <si>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</si>
  <si>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</si>
  <si>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</si>
  <si>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</si>
  <si>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</si>
  <si>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</si>
  <si>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</si>
  <si>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Горная,3а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</si>
  <si>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</si>
  <si>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</si>
  <si>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</si>
  <si>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</si>
  <si>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</si>
  <si>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</si>
  <si>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 доб.4), либо на наш сайт в раздел ЗАДАТЬ ВОПРОС.</t>
  </si>
  <si>
    <t>Конструктивные элементы:</t>
  </si>
  <si>
    <t>Ремонт МПШ</t>
  </si>
  <si>
    <t>Ремонт подъездов</t>
  </si>
  <si>
    <t>Установка металлических дверных блоков в готовые проёмы</t>
  </si>
  <si>
    <t>Лифт:</t>
  </si>
  <si>
    <t>Холодное и горячее водоснабжение:</t>
  </si>
  <si>
    <t>Водоотведение:</t>
  </si>
  <si>
    <t>Электроснабжение:</t>
  </si>
  <si>
    <t>Замена светильник с датчиком движения на светильник ОНЛАЙТ</t>
  </si>
  <si>
    <t>Благоустройство:</t>
  </si>
  <si>
    <t>Установка урн</t>
  </si>
  <si>
    <t>Услуги курьера по доставке писем и документов</t>
  </si>
  <si>
    <t>Замена светодиодной ленты в лифте</t>
  </si>
  <si>
    <t>Замена вводной задвижки Ф 150 мм</t>
  </si>
  <si>
    <t>Смена отдельных участков трубопроводов   водоснабжения из стальных водогазопроводных оцинкованных труб</t>
  </si>
  <si>
    <t>Ремонт КНЗ</t>
  </si>
  <si>
    <t>Замена светильника на светильник с датчиком движения</t>
  </si>
  <si>
    <t>Ремонт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</si>
</sst>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>
      <alignment wrapText="1"/>
    </xf>
    <xf numFmtId="2" fontId="11" fillId="0" borderId="1" xfId="0" applyNumberFormat="1" applyFont="1" applyBorder="1" applyAlignment="1"/>
    <xf numFmtId="4" fontId="7" fillId="0" borderId="1" xfId="0" applyNumberFormat="1" applyFont="1" applyBorder="1"/>
    <xf numFmtId="0" fontId="5" fillId="0" borderId="1" xfId="0" applyFont="1" applyBorder="1"/>
    <xf numFmtId="4" fontId="7" fillId="0" borderId="1" xfId="0" applyNumberFormat="1" applyFont="1" applyFill="1" applyBorder="1"/>
    <xf numFmtId="2" fontId="5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3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>
        <row r="19">
          <cell r="D19">
            <v>241929.87000000011</v>
          </cell>
        </row>
        <row r="20">
          <cell r="D20">
            <v>2000</v>
          </cell>
        </row>
        <row r="44">
          <cell r="D44">
            <v>-30677.709999999992</v>
          </cell>
        </row>
        <row r="54">
          <cell r="D54">
            <v>16435.819999999996</v>
          </cell>
        </row>
        <row r="64">
          <cell r="D64">
            <v>40.109999999999673</v>
          </cell>
        </row>
        <row r="78">
          <cell r="D78">
            <v>200554.64670542581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113">
          <cell r="F113">
            <v>2648457.8699999996</v>
          </cell>
          <cell r="J113">
            <v>2603873.29</v>
          </cell>
        </row>
        <row r="117">
          <cell r="F117">
            <v>4825.8</v>
          </cell>
          <cell r="J117">
            <v>4407.3500000000004</v>
          </cell>
        </row>
        <row r="118">
          <cell r="F118">
            <v>38347.229999999996</v>
          </cell>
          <cell r="J118">
            <v>48520.2</v>
          </cell>
        </row>
        <row r="119">
          <cell r="F119">
            <v>83131.400000000009</v>
          </cell>
          <cell r="J119">
            <v>122902.32</v>
          </cell>
        </row>
        <row r="130">
          <cell r="B130">
            <v>12000</v>
          </cell>
        </row>
        <row r="131">
          <cell r="B131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topLeftCell="A43" workbookViewId="0">
      <selection activeCell="D42" sqref="D42"/>
    </sheetView>
  </sheetViews>
  <sheetFormatPr defaultRowHeight="12.95" customHeight="1" x14ac:dyDescent="0.25"/>
  <cols>
    <col min="1" max="2" width="7.140625" style="1" customWidth="1"/>
    <col min="3" max="3" width="61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109</v>
      </c>
    </row>
    <row r="7" spans="1:11" ht="12.95" customHeight="1" x14ac:dyDescent="0.25">
      <c r="A7" s="6" t="s">
        <v>3</v>
      </c>
      <c r="B7" s="36" t="s">
        <v>4</v>
      </c>
      <c r="C7" s="36"/>
      <c r="D7" s="7" t="s">
        <v>5</v>
      </c>
    </row>
    <row r="8" spans="1:11" ht="12.95" customHeight="1" x14ac:dyDescent="0.25">
      <c r="A8" s="8" t="s">
        <v>6</v>
      </c>
      <c r="B8" s="37" t="s">
        <v>110</v>
      </c>
      <c r="C8" s="37"/>
      <c r="D8" s="9"/>
    </row>
    <row r="9" spans="1:11" ht="12.95" customHeight="1" x14ac:dyDescent="0.25">
      <c r="A9" s="10" t="s">
        <v>7</v>
      </c>
      <c r="B9" s="38" t="s">
        <v>8</v>
      </c>
      <c r="C9" s="38"/>
      <c r="D9" s="11">
        <f>SUM(D10:D11)</f>
        <v>243929.87000000011</v>
      </c>
    </row>
    <row r="10" spans="1:11" ht="12.95" customHeight="1" x14ac:dyDescent="0.25">
      <c r="A10" s="10" t="s">
        <v>9</v>
      </c>
      <c r="B10" s="12"/>
      <c r="C10" s="19" t="s">
        <v>111</v>
      </c>
      <c r="D10" s="11">
        <f>'[1]2018'!$D$19</f>
        <v>241929.87000000011</v>
      </c>
    </row>
    <row r="11" spans="1:11" ht="12.95" customHeight="1" x14ac:dyDescent="0.25">
      <c r="A11" s="10" t="s">
        <v>118</v>
      </c>
      <c r="B11" s="19"/>
      <c r="C11" s="19" t="s">
        <v>10</v>
      </c>
      <c r="D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2660457.8699999996</v>
      </c>
      <c r="K12" s="16"/>
    </row>
    <row r="13" spans="1:11" ht="12.95" customHeight="1" x14ac:dyDescent="0.25">
      <c r="A13" s="10" t="s">
        <v>13</v>
      </c>
      <c r="B13" s="19"/>
      <c r="C13" s="19" t="s">
        <v>112</v>
      </c>
      <c r="D13" s="11">
        <f>'[2]2019'!$F$113</f>
        <v>2648457.8699999996</v>
      </c>
      <c r="K13" s="17"/>
    </row>
    <row r="14" spans="1:11" ht="12.95" customHeight="1" x14ac:dyDescent="0.25">
      <c r="A14" s="10" t="s">
        <v>119</v>
      </c>
      <c r="B14" s="19"/>
      <c r="C14" s="19" t="s">
        <v>14</v>
      </c>
      <c r="D14" s="11">
        <f>'[2]2019'!$B$130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2614873.29</v>
      </c>
    </row>
    <row r="16" spans="1:11" ht="12.95" customHeight="1" x14ac:dyDescent="0.25">
      <c r="A16" s="10" t="s">
        <v>17</v>
      </c>
      <c r="B16" s="19"/>
      <c r="C16" s="19" t="s">
        <v>113</v>
      </c>
      <c r="D16" s="11">
        <f>'[2]2019'!$J$113</f>
        <v>2603873.29</v>
      </c>
    </row>
    <row r="17" spans="1:5" ht="12.95" customHeight="1" x14ac:dyDescent="0.25">
      <c r="A17" s="10" t="s">
        <v>120</v>
      </c>
      <c r="B17" s="19"/>
      <c r="C17" s="19" t="s">
        <v>18</v>
      </c>
      <c r="D17" s="11">
        <f>'[2]2019'!$B$131</f>
        <v>11000</v>
      </c>
    </row>
    <row r="18" spans="1:5" ht="12.95" customHeight="1" x14ac:dyDescent="0.25">
      <c r="A18" s="10" t="s">
        <v>19</v>
      </c>
      <c r="B18" s="38" t="s">
        <v>20</v>
      </c>
      <c r="C18" s="38"/>
      <c r="D18" s="11">
        <f>SUM(D19:D20)</f>
        <v>289514.44999999972</v>
      </c>
    </row>
    <row r="19" spans="1:5" ht="12.95" customHeight="1" x14ac:dyDescent="0.25">
      <c r="A19" s="10" t="s">
        <v>21</v>
      </c>
      <c r="B19" s="19"/>
      <c r="C19" s="19" t="s">
        <v>114</v>
      </c>
      <c r="D19" s="11">
        <f>D10+D13-D16</f>
        <v>286514.44999999972</v>
      </c>
    </row>
    <row r="20" spans="1:5" ht="12.95" customHeight="1" x14ac:dyDescent="0.25">
      <c r="A20" s="10" t="s">
        <v>121</v>
      </c>
      <c r="B20" s="19"/>
      <c r="C20" s="19" t="s">
        <v>22</v>
      </c>
      <c r="D20" s="11">
        <f>D11+D14-D17</f>
        <v>3000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2752732.5289500002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f>'Текущий рем.'!B21</f>
        <v>371850.88</v>
      </c>
    </row>
    <row r="23" spans="1:5" ht="12.95" customHeight="1" x14ac:dyDescent="0.25">
      <c r="A23" s="10" t="s">
        <v>27</v>
      </c>
      <c r="B23" s="18"/>
      <c r="C23" s="18" t="s">
        <v>89</v>
      </c>
      <c r="D23" s="11">
        <v>4025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780378.42</v>
      </c>
    </row>
    <row r="25" spans="1:5" ht="12.95" customHeight="1" x14ac:dyDescent="0.25">
      <c r="A25" s="10" t="s">
        <v>30</v>
      </c>
      <c r="B25" s="18"/>
      <c r="C25" s="1" t="s">
        <v>107</v>
      </c>
      <c r="D25" s="11">
        <v>551198.28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513094.43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87613.95</v>
      </c>
    </row>
    <row r="28" spans="1:5" s="1" customFormat="1" ht="12.95" customHeight="1" x14ac:dyDescent="0.2">
      <c r="A28" s="10" t="s">
        <v>33</v>
      </c>
      <c r="B28" s="18"/>
      <c r="C28" s="18" t="s">
        <v>101</v>
      </c>
      <c r="D28" s="11">
        <v>95999.34</v>
      </c>
    </row>
    <row r="29" spans="1:5" s="1" customFormat="1" ht="12.95" customHeight="1" x14ac:dyDescent="0.2">
      <c r="A29" s="10" t="s">
        <v>34</v>
      </c>
      <c r="B29" s="18"/>
      <c r="C29" s="18" t="s">
        <v>80</v>
      </c>
      <c r="D29" s="11">
        <v>11340</v>
      </c>
    </row>
    <row r="30" spans="1:5" s="1" customFormat="1" ht="12.95" customHeight="1" x14ac:dyDescent="0.2">
      <c r="A30" s="10" t="s">
        <v>90</v>
      </c>
      <c r="B30" s="18"/>
      <c r="C30" s="12" t="s">
        <v>78</v>
      </c>
      <c r="D30" s="11">
        <v>0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6171</v>
      </c>
    </row>
    <row r="32" spans="1:5" s="1" customFormat="1" ht="12.95" customHeight="1" x14ac:dyDescent="0.2">
      <c r="A32" s="10" t="s">
        <v>74</v>
      </c>
      <c r="B32" s="12"/>
      <c r="C32" s="12" t="s">
        <v>115</v>
      </c>
      <c r="D32" s="11">
        <v>0</v>
      </c>
    </row>
    <row r="33" spans="1:4" s="1" customFormat="1" ht="12.95" customHeight="1" x14ac:dyDescent="0.2">
      <c r="A33" s="10" t="s">
        <v>77</v>
      </c>
      <c r="B33" s="12"/>
      <c r="C33" s="18" t="s">
        <v>116</v>
      </c>
      <c r="D33" s="11">
        <f>8603.06+2775+13000.5+1305</f>
        <v>25683.559999999998</v>
      </c>
    </row>
    <row r="34" spans="1:4" s="1" customFormat="1" ht="12.95" customHeight="1" x14ac:dyDescent="0.2">
      <c r="A34" s="10" t="s">
        <v>81</v>
      </c>
      <c r="B34" s="12"/>
      <c r="C34" s="18" t="s">
        <v>117</v>
      </c>
      <c r="D34" s="11">
        <f>10000</f>
        <v>10000</v>
      </c>
    </row>
    <row r="35" spans="1:4" s="1" customFormat="1" ht="12.95" customHeight="1" x14ac:dyDescent="0.2">
      <c r="A35" s="10" t="s">
        <v>82</v>
      </c>
      <c r="B35" s="12"/>
      <c r="C35" s="18" t="s">
        <v>108</v>
      </c>
      <c r="D35" s="11">
        <v>33815.31</v>
      </c>
    </row>
    <row r="36" spans="1:4" s="1" customFormat="1" ht="12.95" customHeight="1" x14ac:dyDescent="0.2">
      <c r="A36" s="10" t="s">
        <v>83</v>
      </c>
      <c r="B36" s="12"/>
      <c r="C36" s="35" t="s">
        <v>142</v>
      </c>
      <c r="D36" s="11">
        <v>9502.6299999999992</v>
      </c>
    </row>
    <row r="37" spans="1:4" s="1" customFormat="1" ht="12.95" customHeight="1" x14ac:dyDescent="0.2">
      <c r="A37" s="10" t="s">
        <v>84</v>
      </c>
      <c r="B37" s="12"/>
      <c r="C37" s="12" t="s">
        <v>75</v>
      </c>
      <c r="D37" s="11">
        <f>D15*1.5%</f>
        <v>39223.099349999997</v>
      </c>
    </row>
    <row r="38" spans="1:4" s="1" customFormat="1" ht="12.95" customHeight="1" x14ac:dyDescent="0.2">
      <c r="A38" s="10" t="s">
        <v>85</v>
      </c>
      <c r="B38" s="12"/>
      <c r="C38" s="12" t="s">
        <v>36</v>
      </c>
      <c r="D38" s="11">
        <f>D12*8%</f>
        <v>212836.62959999999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-137859.23895000014</v>
      </c>
    </row>
    <row r="40" spans="1:4" s="1" customFormat="1" ht="12.95" customHeight="1" x14ac:dyDescent="0.2">
      <c r="A40" s="13" t="s">
        <v>39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'[1]2018'!$D$44</f>
        <v>-30677.709999999992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'[2]2019'!$F$119</f>
        <v>83131.400000000009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'[2]2019'!$J$119</f>
        <v>122902.32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-70448.62999999999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105932.13679999999</v>
      </c>
    </row>
    <row r="46" spans="1:4" s="1" customFormat="1" ht="12.95" customHeight="1" x14ac:dyDescent="0.2">
      <c r="A46" s="10" t="s">
        <v>46</v>
      </c>
      <c r="B46" s="12"/>
      <c r="C46" s="12" t="s">
        <v>104</v>
      </c>
      <c r="D46" s="11">
        <v>97438.09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1843.5348000000001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6650.5120000000006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16970.183200000014</v>
      </c>
    </row>
    <row r="50" spans="1:4" s="1" customFormat="1" ht="12.95" customHeight="1" x14ac:dyDescent="0.2">
      <c r="A50" s="13" t="s">
        <v>50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'[1]2018'!$D$54</f>
        <v>16435.819999999996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'[2]2019'!$F$118</f>
        <v>38347.229999999996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'[2]2019'!$J$118</f>
        <v>48520.2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6262.8499999999913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36416.951399999998</v>
      </c>
    </row>
    <row r="56" spans="1:4" s="1" customFormat="1" ht="12.95" customHeight="1" x14ac:dyDescent="0.2">
      <c r="A56" s="10" t="s">
        <v>56</v>
      </c>
      <c r="B56" s="12"/>
      <c r="C56" s="12" t="s">
        <v>104</v>
      </c>
      <c r="D56" s="11">
        <v>32621.37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727.80299999999988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3067.7783999999997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12103.248599999999</v>
      </c>
    </row>
    <row r="60" spans="1:4" s="1" customFormat="1" ht="12.95" customHeight="1" x14ac:dyDescent="0.2">
      <c r="A60" s="13" t="s">
        <v>59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'[1]2018'!$D$64</f>
        <v>40.109999999999673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'[2]2019'!$F$117</f>
        <v>4825.8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'[2]2019'!$J$117</f>
        <v>4407.3500000000004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458.55999999999949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4124.4342500000002</v>
      </c>
    </row>
    <row r="66" spans="1:4" s="1" customFormat="1" ht="12.95" customHeight="1" x14ac:dyDescent="0.2">
      <c r="A66" s="10" t="s">
        <v>71</v>
      </c>
      <c r="B66" s="12"/>
      <c r="C66" s="12" t="s">
        <v>104</v>
      </c>
      <c r="D66" s="11">
        <v>3672.26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66.110250000000008</v>
      </c>
    </row>
    <row r="68" spans="1:4" s="1" customFormat="1" ht="12.95" customHeight="1" x14ac:dyDescent="0.2">
      <c r="A68" s="10" t="s">
        <v>88</v>
      </c>
      <c r="B68" s="12"/>
      <c r="C68" s="12" t="s">
        <v>36</v>
      </c>
      <c r="D68" s="11">
        <f>D62*8%</f>
        <v>386.06400000000002</v>
      </c>
    </row>
    <row r="69" spans="1:4" s="1" customFormat="1" ht="12.95" customHeight="1" x14ac:dyDescent="0.2">
      <c r="A69" s="10" t="s">
        <v>91</v>
      </c>
      <c r="B69" s="12" t="s">
        <v>38</v>
      </c>
      <c r="C69" s="12"/>
      <c r="D69" s="11">
        <f>D63-D65</f>
        <v>282.91575000000012</v>
      </c>
    </row>
    <row r="70" spans="1:4" s="1" customFormat="1" ht="12.95" customHeight="1" x14ac:dyDescent="0.2">
      <c r="A70" s="13" t="s">
        <v>92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93</v>
      </c>
      <c r="B71" s="14" t="s">
        <v>86</v>
      </c>
      <c r="C71" s="14"/>
      <c r="D71" s="15">
        <f>'[1]2018'!$D$78</f>
        <v>200554.64670542581</v>
      </c>
    </row>
    <row r="72" spans="1:4" s="1" customFormat="1" ht="12.95" customHeight="1" x14ac:dyDescent="0.2">
      <c r="A72" s="10" t="s">
        <v>94</v>
      </c>
      <c r="B72" s="12" t="s">
        <v>61</v>
      </c>
      <c r="C72" s="12"/>
      <c r="D72" s="11">
        <f>D9+D41+D51+D61</f>
        <v>229728.09000000011</v>
      </c>
    </row>
    <row r="73" spans="1:4" s="1" customFormat="1" ht="12.95" customHeight="1" x14ac:dyDescent="0.2">
      <c r="A73" s="10" t="s">
        <v>95</v>
      </c>
      <c r="B73" s="12" t="s">
        <v>62</v>
      </c>
      <c r="C73" s="12"/>
      <c r="D73" s="11">
        <f>D12+D42+D52+D62</f>
        <v>2786762.2999999993</v>
      </c>
    </row>
    <row r="74" spans="1:4" s="1" customFormat="1" ht="12.95" customHeight="1" x14ac:dyDescent="0.2">
      <c r="A74" s="10" t="s">
        <v>96</v>
      </c>
      <c r="B74" s="12" t="s">
        <v>63</v>
      </c>
      <c r="C74" s="12"/>
      <c r="D74" s="11">
        <f>D15+D43+D53+D63</f>
        <v>2790703.16</v>
      </c>
    </row>
    <row r="75" spans="1:4" s="1" customFormat="1" ht="12.95" customHeight="1" x14ac:dyDescent="0.2">
      <c r="A75" s="10" t="s">
        <v>97</v>
      </c>
      <c r="B75" s="12" t="s">
        <v>64</v>
      </c>
      <c r="C75" s="12"/>
      <c r="D75" s="11">
        <f>D72+D73-D74</f>
        <v>225787.22999999952</v>
      </c>
    </row>
    <row r="76" spans="1:4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2899206.0514000002</v>
      </c>
    </row>
    <row r="77" spans="1:4" s="1" customFormat="1" ht="12.95" customHeight="1" x14ac:dyDescent="0.2">
      <c r="A77" s="10" t="s">
        <v>99</v>
      </c>
      <c r="B77" s="12" t="s">
        <v>65</v>
      </c>
      <c r="C77" s="12"/>
      <c r="D77" s="11">
        <f>D74-D76</f>
        <v>-108502.89140000008</v>
      </c>
    </row>
    <row r="78" spans="1:4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92051.75530542573</v>
      </c>
    </row>
    <row r="79" spans="1:4" s="1" customFormat="1" ht="12.95" customHeight="1" x14ac:dyDescent="0.2">
      <c r="A79" s="5" t="s">
        <v>125</v>
      </c>
      <c r="D79" s="4"/>
    </row>
    <row r="80" spans="1:4" s="1" customFormat="1" ht="12.95" customHeight="1" x14ac:dyDescent="0.2">
      <c r="A80" s="5" t="s">
        <v>126</v>
      </c>
      <c r="D80" s="4"/>
    </row>
    <row r="81" spans="1:4" s="1" customFormat="1" ht="12.95" customHeight="1" x14ac:dyDescent="0.2">
      <c r="A81" s="5" t="s">
        <v>130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3" sqref="B33"/>
    </sheetView>
  </sheetViews>
  <sheetFormatPr defaultRowHeight="15" x14ac:dyDescent="0.25"/>
  <cols>
    <col min="1" max="1" width="45.7109375" customWidth="1"/>
    <col min="2" max="2" width="25.5703125" customWidth="1"/>
  </cols>
  <sheetData>
    <row r="1" spans="1:2" ht="15.75" x14ac:dyDescent="0.25">
      <c r="A1" s="20" t="s">
        <v>129</v>
      </c>
    </row>
    <row r="3" spans="1:2" ht="15.75" x14ac:dyDescent="0.25">
      <c r="A3" s="21" t="s">
        <v>122</v>
      </c>
      <c r="B3" s="22" t="s">
        <v>123</v>
      </c>
    </row>
    <row r="4" spans="1:2" x14ac:dyDescent="0.25">
      <c r="A4" s="23" t="s">
        <v>131</v>
      </c>
      <c r="B4" s="30"/>
    </row>
    <row r="5" spans="1:2" x14ac:dyDescent="0.25">
      <c r="A5" s="24" t="s">
        <v>132</v>
      </c>
      <c r="B5" s="33">
        <v>190847.27</v>
      </c>
    </row>
    <row r="6" spans="1:2" x14ac:dyDescent="0.25">
      <c r="A6" s="24" t="s">
        <v>133</v>
      </c>
      <c r="B6" s="33">
        <v>4263.04</v>
      </c>
    </row>
    <row r="7" spans="1:2" x14ac:dyDescent="0.25">
      <c r="A7" s="24" t="s">
        <v>134</v>
      </c>
      <c r="B7" s="31">
        <v>128878.33</v>
      </c>
    </row>
    <row r="8" spans="1:2" x14ac:dyDescent="0.25">
      <c r="A8" s="26" t="s">
        <v>135</v>
      </c>
      <c r="B8" s="31"/>
    </row>
    <row r="9" spans="1:2" x14ac:dyDescent="0.25">
      <c r="A9" s="25" t="s">
        <v>143</v>
      </c>
      <c r="B9" s="31">
        <v>1602.3</v>
      </c>
    </row>
    <row r="10" spans="1:2" x14ac:dyDescent="0.25">
      <c r="A10" s="27" t="s">
        <v>136</v>
      </c>
      <c r="B10" s="31"/>
    </row>
    <row r="11" spans="1:2" x14ac:dyDescent="0.25">
      <c r="A11" s="25" t="s">
        <v>144</v>
      </c>
      <c r="B11" s="31">
        <v>9706.7099999999991</v>
      </c>
    </row>
    <row r="12" spans="1:2" ht="22.5" x14ac:dyDescent="0.25">
      <c r="A12" s="25" t="s">
        <v>145</v>
      </c>
      <c r="B12" s="32">
        <v>948.58</v>
      </c>
    </row>
    <row r="13" spans="1:2" x14ac:dyDescent="0.25">
      <c r="A13" s="28" t="s">
        <v>137</v>
      </c>
      <c r="B13" s="32"/>
    </row>
    <row r="14" spans="1:2" x14ac:dyDescent="0.25">
      <c r="A14" s="24" t="s">
        <v>146</v>
      </c>
      <c r="B14" s="33">
        <f>2402.12+1055.14+5607.84+682.75</f>
        <v>9747.85</v>
      </c>
    </row>
    <row r="15" spans="1:2" x14ac:dyDescent="0.25">
      <c r="A15" s="27" t="s">
        <v>138</v>
      </c>
      <c r="B15" s="33"/>
    </row>
    <row r="16" spans="1:2" ht="22.5" x14ac:dyDescent="0.25">
      <c r="A16" s="25" t="s">
        <v>139</v>
      </c>
      <c r="B16" s="33">
        <v>3204.6</v>
      </c>
    </row>
    <row r="17" spans="1:2" x14ac:dyDescent="0.25">
      <c r="A17" s="25" t="s">
        <v>147</v>
      </c>
      <c r="B17" s="33">
        <v>14420.71</v>
      </c>
    </row>
    <row r="18" spans="1:2" x14ac:dyDescent="0.25">
      <c r="A18" s="29" t="s">
        <v>140</v>
      </c>
      <c r="B18" s="33"/>
    </row>
    <row r="19" spans="1:2" x14ac:dyDescent="0.25">
      <c r="A19" s="24" t="s">
        <v>148</v>
      </c>
      <c r="B19" s="33">
        <v>2333.9699999999998</v>
      </c>
    </row>
    <row r="20" spans="1:2" x14ac:dyDescent="0.25">
      <c r="A20" s="24" t="s">
        <v>141</v>
      </c>
      <c r="B20" s="33">
        <v>5897.52</v>
      </c>
    </row>
    <row r="21" spans="1:2" x14ac:dyDescent="0.25">
      <c r="A21" s="24" t="s">
        <v>124</v>
      </c>
      <c r="B21" s="34">
        <f>SUM(B5:B20)</f>
        <v>371850.88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2020-03-26T09:48:43Z</dcterms:modified>
</cp:coreProperties>
</file>