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19440" windowHeight="8775"/>
  </bookViews>
  <sheets>
    <sheet name="2018" sheetId="15" r:id="rId1"/>
    <sheet name="Текущий рем.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5" i="16" l="1"/>
  <c r="B9" i="16"/>
  <c r="D34" i="15"/>
  <c r="B12" i="16" l="1"/>
  <c r="D81" i="15"/>
  <c r="D85" i="15" s="1"/>
  <c r="D80" i="15"/>
  <c r="D86" i="15" s="1"/>
  <c r="D90" i="15"/>
  <c r="D82" i="15" l="1"/>
  <c r="D83" i="15"/>
  <c r="D87" i="15" s="1"/>
  <c r="D71" i="15"/>
  <c r="D70" i="15"/>
  <c r="D61" i="15"/>
  <c r="D60" i="15"/>
  <c r="D51" i="15"/>
  <c r="D50" i="15"/>
  <c r="D23" i="15"/>
  <c r="D22" i="15"/>
  <c r="D21" i="15"/>
  <c r="D20" i="15"/>
  <c r="D18" i="15"/>
  <c r="D17" i="15"/>
  <c r="D16" i="15"/>
  <c r="D15" i="15"/>
  <c r="D69" i="15" l="1"/>
  <c r="D59" i="15"/>
  <c r="D49" i="15"/>
  <c r="D89" i="15" l="1"/>
  <c r="D13" i="15"/>
  <c r="D12" i="15"/>
  <c r="D11" i="15"/>
  <c r="D10" i="15"/>
  <c r="D19" i="15" l="1"/>
  <c r="D92" i="15" s="1"/>
  <c r="D14" i="15"/>
  <c r="D91" i="15" s="1"/>
  <c r="D9" i="15"/>
  <c r="D28" i="15"/>
  <c r="D27" i="15"/>
  <c r="D93" i="15" l="1"/>
  <c r="D25" i="15"/>
  <c r="D75" i="15"/>
  <c r="D65" i="15"/>
  <c r="D26" i="15"/>
  <c r="D76" i="15"/>
  <c r="D72" i="15"/>
  <c r="D66" i="15"/>
  <c r="D62" i="15"/>
  <c r="D56" i="15"/>
  <c r="D55" i="15"/>
  <c r="D52" i="15"/>
  <c r="D45" i="15"/>
  <c r="D24" i="15" l="1"/>
  <c r="D63" i="15"/>
  <c r="D67" i="15" s="1"/>
  <c r="D53" i="15"/>
  <c r="D57" i="15" s="1"/>
  <c r="D73" i="15"/>
  <c r="D77" i="15" s="1"/>
  <c r="D46" i="15"/>
  <c r="D30" i="15" l="1"/>
  <c r="D29" i="15" s="1"/>
  <c r="D47" i="15" l="1"/>
  <c r="D94" i="15"/>
  <c r="D95" i="15" l="1"/>
  <c r="D96" i="15"/>
</calcChain>
</file>

<file path=xl/sharedStrings.xml><?xml version="1.0" encoding="utf-8"?>
<sst xmlns="http://schemas.openxmlformats.org/spreadsheetml/2006/main" count="202" uniqueCount="167">
  <si>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</si>
  <si>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</si>
  <si>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</si>
  <si>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</si>
  <si>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</si>
  <si>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</si>
  <si>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</si>
  <si>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</si>
  <si>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</si>
  <si>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</si>
  <si>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</si>
  <si>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</si>
  <si>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</si>
  <si>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</si>
  <si>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</si>
  <si>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</si>
  <si>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</si>
  <si>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</si>
  <si>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</si>
  <si>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</si>
  <si>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</si>
  <si>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</si>
  <si>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</si>
  <si>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</si>
  <si>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</si>
  <si>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</si>
  <si>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</si>
  <si>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</si>
  <si>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</si>
  <si>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</si>
  <si>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</si>
  <si>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</si>
  <si>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</si>
  <si>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</si>
  <si>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</si>
  <si>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</si>
  <si>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</si>
  <si>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</si>
  <si>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</si>
  <si>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</si>
  <si>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</si>
  <si>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</si>
  <si>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</si>
  <si>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</si>
  <si>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</si>
  <si>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</si>
  <si>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</si>
  <si>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</si>
  <si>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</si>
  <si>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</si>
  <si>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</si>
  <si>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</si>
  <si>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</si>
  <si>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</si>
  <si>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</si>
  <si>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</si>
  <si>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</si>
  <si>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</si>
  <si>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</si>
  <si>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</si>
  <si>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</si>
  <si>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</si>
  <si>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</si>
  <si>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</si>
  <si>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</si>
  <si>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</si>
  <si>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</si>
  <si>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</si>
  <si>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</si>
  <si>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</si>
  <si>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</si>
  <si>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</si>
  <si>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</si>
  <si>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</si>
  <si>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</si>
  <si>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</si>
  <si>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</si>
  <si>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</si>
  <si>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</si>
  <si>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</si>
  <si>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</si>
  <si>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</si>
  <si>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</si>
  <si>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</si>
  <si>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</si>
  <si>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</si>
  <si>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</si>
  <si>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</si>
  <si>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</si>
  <si>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</si>
  <si>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</si>
  <si>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</si>
  <si>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</si>
  <si>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</si>
  <si>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</si>
  <si>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</si>
  <si>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</si>
  <si>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</si>
  <si>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</si>
  <si>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</si>
  <si>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</si>
  <si>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</si>
  <si>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</si>
  <si>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</si>
  <si>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</si>
  <si>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</si>
  <si>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</si>
  <si>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</si>
  <si>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</si>
  <si>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</si>
  <si>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</si>
  <si>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</si>
  <si>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</si>
  <si>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</si>
  <si>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</si>
  <si>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ул. Вернадского,58</t>
  </si>
  <si>
    <t>Задолженность на начало отчетного периода по жилому фонду(население)</t>
  </si>
  <si>
    <t>Задолженность на начало отчетного периода по жилому фонду(юр.лица)</t>
  </si>
  <si>
    <t>Начислено жилому фонду(население)</t>
  </si>
  <si>
    <t>Начислено жилому фонду(юр.лица)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</si>
  <si>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</si>
  <si>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</si>
  <si>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</si>
  <si>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</si>
  <si>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>1.1.4</t>
  </si>
  <si>
    <t>1.2.4</t>
  </si>
  <si>
    <t>1.3.4</t>
  </si>
  <si>
    <t>1.4.4</t>
  </si>
  <si>
    <t>Аутсорсинг</t>
  </si>
  <si>
    <t>Сан. и акарицидная обработка от клеща</t>
  </si>
  <si>
    <t xml:space="preserve">Размещение информации в ГИС ЖКХ </t>
  </si>
  <si>
    <t>Вывоз мусора на субботниках и вывоз КГО</t>
  </si>
  <si>
    <t xml:space="preserve">Содержание жилого помещения </t>
  </si>
  <si>
    <t>01 января 2018 года</t>
  </si>
  <si>
    <t>31 декабря 2018 года</t>
  </si>
  <si>
    <t>Услуги курьера по доставке писем и документов</t>
  </si>
  <si>
    <t>Агентское вознаграждение МУП РЦ</t>
  </si>
  <si>
    <t>Лифт</t>
  </si>
  <si>
    <t>Оплата работ подрядным организациям</t>
  </si>
  <si>
    <t>5.6</t>
  </si>
  <si>
    <t>6</t>
  </si>
  <si>
    <t>6.1</t>
  </si>
  <si>
    <t>6.2</t>
  </si>
  <si>
    <t>6.3</t>
  </si>
  <si>
    <t>6.4</t>
  </si>
  <si>
    <t>6.5</t>
  </si>
  <si>
    <t>6.5.1</t>
  </si>
  <si>
    <t>6.5.2</t>
  </si>
  <si>
    <t>6.5.3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</si>
  <si>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</si>
  <si>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</si>
  <si>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</si>
  <si>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 xml:space="preserve">Прочие расходы </t>
  </si>
  <si>
    <t>Техническое освидетельствование лифта</t>
  </si>
  <si>
    <t>Шумоизоляция ИТП</t>
  </si>
  <si>
    <t>Транспортные услуги по доставке песка</t>
  </si>
  <si>
    <t>Текущий ремонт, выполненный в 2018 году</t>
  </si>
  <si>
    <t>Наименование работ</t>
  </si>
  <si>
    <t>Ремонт дверей</t>
  </si>
  <si>
    <t>Замена урн</t>
  </si>
  <si>
    <t xml:space="preserve">Ремонт, замена перил </t>
  </si>
  <si>
    <t xml:space="preserve">Установка воздухоотводчиков </t>
  </si>
  <si>
    <t>Ремонт, замена светильника с  энергосберегающими лампами</t>
  </si>
  <si>
    <t>Замена светильника на светильник с датчиком движения</t>
  </si>
  <si>
    <t>Установка поливочных кранов</t>
  </si>
  <si>
    <t>Итого</t>
  </si>
  <si>
    <t>Вернадского,58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</si>
</sst>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2" fontId="5" fillId="0" borderId="1" xfId="0" applyNumberFormat="1" applyFont="1" applyBorder="1"/>
    <xf numFmtId="0" fontId="7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7/&#1054;&#1090;&#1095;&#1077;&#1090;%20&#1078;&#1080;&#1090;&#1077;&#1083;&#1103;&#1084;%202017/&#1054;&#1090;&#1095;&#1077;&#1090;%202017%20&#1075;.%20&#1042;&#1077;&#1088;&#1085;&#1072;&#1076;&#1089;&#1082;&#1086;&#1075;&#1086;,5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>
        <row r="25">
          <cell r="D25">
            <v>281719.40999999992</v>
          </cell>
        </row>
        <row r="26">
          <cell r="D26">
            <v>133218.13999999996</v>
          </cell>
        </row>
        <row r="27">
          <cell r="D27">
            <v>14377.699999999999</v>
          </cell>
        </row>
        <row r="28">
          <cell r="D28">
            <v>2000</v>
          </cell>
        </row>
        <row r="52">
          <cell r="D52">
            <v>30492.00999999998</v>
          </cell>
        </row>
        <row r="62">
          <cell r="D62">
            <v>1233.3099999999995</v>
          </cell>
        </row>
        <row r="72">
          <cell r="D72">
            <v>1405.04</v>
          </cell>
        </row>
        <row r="86">
          <cell r="D86">
            <v>-35436.747450000141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43">
          <cell r="G43">
            <v>1606607.56</v>
          </cell>
          <cell r="H43">
            <v>3162.25</v>
          </cell>
          <cell r="I43">
            <v>11206.4</v>
          </cell>
          <cell r="K43">
            <v>1577332.12</v>
          </cell>
          <cell r="L43">
            <v>131296.66</v>
          </cell>
          <cell r="M43">
            <v>24656.1</v>
          </cell>
        </row>
        <row r="44">
          <cell r="F44">
            <v>309692.39</v>
          </cell>
          <cell r="J44">
            <v>241635.31</v>
          </cell>
        </row>
        <row r="47">
          <cell r="F47">
            <v>11123.349999999999</v>
          </cell>
          <cell r="J47">
            <v>10697.439999999999</v>
          </cell>
        </row>
        <row r="48">
          <cell r="F48">
            <v>8340.619999999999</v>
          </cell>
          <cell r="J48">
            <v>8103.8</v>
          </cell>
        </row>
        <row r="49">
          <cell r="F49">
            <v>218250.16999999998</v>
          </cell>
          <cell r="J49">
            <v>210235.12999999998</v>
          </cell>
        </row>
        <row r="60">
          <cell r="B60">
            <v>12000</v>
          </cell>
        </row>
        <row r="61">
          <cell r="B61">
            <v>12000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 refreshError="1"/>
      <sheetData sheetId="1" refreshError="1"/>
      <sheetData sheetId="2">
        <row r="86">
          <cell r="P86">
            <v>25856.510000000002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21"/>
  <sheetViews>
    <sheetView tabSelected="1" topLeftCell="A61" workbookViewId="0">
      <selection activeCell="I20" sqref="I20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110</v>
      </c>
    </row>
    <row r="3" spans="1:11" ht="12.95" customHeight="1" x14ac:dyDescent="0.25">
      <c r="A3" s="1" t="s">
        <v>0</v>
      </c>
      <c r="C3" s="1" t="s">
        <v>133</v>
      </c>
    </row>
    <row r="4" spans="1:11" ht="12.95" customHeight="1" x14ac:dyDescent="0.25">
      <c r="A4" s="1" t="s">
        <v>1</v>
      </c>
      <c r="C4" s="1" t="s">
        <v>134</v>
      </c>
    </row>
    <row r="5" spans="1:11" ht="12.95" customHeight="1" x14ac:dyDescent="0.25">
      <c r="A5" s="1" t="s">
        <v>2</v>
      </c>
      <c r="C5" s="1" t="s">
        <v>115</v>
      </c>
    </row>
    <row r="7" spans="1:11" ht="12.95" customHeight="1" x14ac:dyDescent="0.25">
      <c r="A7" s="6" t="s">
        <v>3</v>
      </c>
      <c r="B7" s="38" t="s">
        <v>4</v>
      </c>
      <c r="C7" s="38"/>
      <c r="D7" s="7" t="s">
        <v>5</v>
      </c>
    </row>
    <row r="8" spans="1:11" ht="12.95" customHeight="1" x14ac:dyDescent="0.25">
      <c r="A8" s="8" t="s">
        <v>6</v>
      </c>
      <c r="B8" s="39" t="s">
        <v>132</v>
      </c>
      <c r="C8" s="39"/>
      <c r="D8" s="9"/>
    </row>
    <row r="9" spans="1:11" ht="12.95" customHeight="1" x14ac:dyDescent="0.25">
      <c r="A9" s="10" t="s">
        <v>7</v>
      </c>
      <c r="B9" s="40" t="s">
        <v>8</v>
      </c>
      <c r="C9" s="40"/>
      <c r="D9" s="11">
        <f>SUM(D10:D13)</f>
        <v>431315.24999999988</v>
      </c>
    </row>
    <row r="10" spans="1:11" ht="12.95" customHeight="1" x14ac:dyDescent="0.25">
      <c r="A10" s="10" t="s">
        <v>9</v>
      </c>
      <c r="B10" s="12"/>
      <c r="C10" s="19" t="s">
        <v>116</v>
      </c>
      <c r="D10" s="11">
        <f>'[1]2017'!$D$25</f>
        <v>281719.40999999992</v>
      </c>
    </row>
    <row r="11" spans="1:11" ht="12.95" customHeight="1" x14ac:dyDescent="0.25">
      <c r="A11" s="10" t="s">
        <v>10</v>
      </c>
      <c r="B11" s="13"/>
      <c r="C11" s="19" t="s">
        <v>117</v>
      </c>
      <c r="D11" s="11">
        <f>'[1]2017'!$D$26</f>
        <v>133218.13999999996</v>
      </c>
    </row>
    <row r="12" spans="1:11" ht="12.95" customHeight="1" x14ac:dyDescent="0.25">
      <c r="A12" s="10" t="s">
        <v>11</v>
      </c>
      <c r="B12" s="13"/>
      <c r="C12" s="19" t="s">
        <v>12</v>
      </c>
      <c r="D12" s="11">
        <f>'[1]2017'!$D$27</f>
        <v>14377.699999999999</v>
      </c>
      <c r="K12" s="17"/>
    </row>
    <row r="13" spans="1:11" ht="12.95" customHeight="1" x14ac:dyDescent="0.25">
      <c r="A13" s="10" t="s">
        <v>124</v>
      </c>
      <c r="B13" s="19"/>
      <c r="C13" s="19" t="s">
        <v>13</v>
      </c>
      <c r="D13" s="11">
        <f>'[1]2017'!$D$28</f>
        <v>2000</v>
      </c>
      <c r="K13" s="17"/>
    </row>
    <row r="14" spans="1:11" ht="12.95" customHeight="1" x14ac:dyDescent="0.25">
      <c r="A14" s="10" t="s">
        <v>14</v>
      </c>
      <c r="B14" s="13" t="s">
        <v>15</v>
      </c>
      <c r="C14" s="13"/>
      <c r="D14" s="11">
        <f>SUM(D15:D18)</f>
        <v>1632976.21</v>
      </c>
      <c r="K14" s="18"/>
    </row>
    <row r="15" spans="1:11" ht="12.95" customHeight="1" x14ac:dyDescent="0.25">
      <c r="A15" s="10" t="s">
        <v>16</v>
      </c>
      <c r="B15" s="13"/>
      <c r="C15" s="19" t="s">
        <v>118</v>
      </c>
      <c r="D15" s="11">
        <f>'[2]2018'!$G$43</f>
        <v>1606607.56</v>
      </c>
    </row>
    <row r="16" spans="1:11" ht="12.95" customHeight="1" x14ac:dyDescent="0.25">
      <c r="A16" s="10" t="s">
        <v>17</v>
      </c>
      <c r="B16" s="13"/>
      <c r="C16" s="19" t="s">
        <v>119</v>
      </c>
      <c r="D16" s="11">
        <f>'[2]2018'!$H$43</f>
        <v>3162.25</v>
      </c>
    </row>
    <row r="17" spans="1:5" ht="12.95" customHeight="1" x14ac:dyDescent="0.25">
      <c r="A17" s="10" t="s">
        <v>18</v>
      </c>
      <c r="B17" s="13"/>
      <c r="C17" s="19" t="s">
        <v>19</v>
      </c>
      <c r="D17" s="11">
        <f>'[2]2018'!$I$43</f>
        <v>11206.4</v>
      </c>
    </row>
    <row r="18" spans="1:5" ht="12.95" customHeight="1" x14ac:dyDescent="0.25">
      <c r="A18" s="10" t="s">
        <v>125</v>
      </c>
      <c r="B18" s="19"/>
      <c r="C18" s="19" t="s">
        <v>20</v>
      </c>
      <c r="D18" s="11">
        <f>'[2]2018'!$B$60</f>
        <v>12000</v>
      </c>
    </row>
    <row r="19" spans="1:5" ht="12.95" customHeight="1" x14ac:dyDescent="0.25">
      <c r="A19" s="10" t="s">
        <v>21</v>
      </c>
      <c r="B19" s="13" t="s">
        <v>22</v>
      </c>
      <c r="C19" s="13"/>
      <c r="D19" s="11">
        <f>SUM(D20:D23)</f>
        <v>1745284.8800000001</v>
      </c>
    </row>
    <row r="20" spans="1:5" ht="12.95" customHeight="1" x14ac:dyDescent="0.25">
      <c r="A20" s="10" t="s">
        <v>23</v>
      </c>
      <c r="B20" s="13"/>
      <c r="C20" s="19" t="s">
        <v>120</v>
      </c>
      <c r="D20" s="11">
        <f>'[2]2018'!$K$43</f>
        <v>1577332.12</v>
      </c>
    </row>
    <row r="21" spans="1:5" ht="12.95" customHeight="1" x14ac:dyDescent="0.25">
      <c r="A21" s="10" t="s">
        <v>24</v>
      </c>
      <c r="B21" s="13"/>
      <c r="C21" s="19" t="s">
        <v>121</v>
      </c>
      <c r="D21" s="11">
        <f>'[2]2018'!$L$43</f>
        <v>131296.66</v>
      </c>
    </row>
    <row r="22" spans="1:5" ht="12.95" customHeight="1" x14ac:dyDescent="0.25">
      <c r="A22" s="10" t="s">
        <v>25</v>
      </c>
      <c r="B22" s="13"/>
      <c r="C22" s="19" t="s">
        <v>26</v>
      </c>
      <c r="D22" s="11">
        <f>'[2]2018'!$M$43</f>
        <v>24656.1</v>
      </c>
    </row>
    <row r="23" spans="1:5" ht="12.95" customHeight="1" x14ac:dyDescent="0.25">
      <c r="A23" s="10" t="s">
        <v>126</v>
      </c>
      <c r="B23" s="19"/>
      <c r="C23" s="19" t="s">
        <v>27</v>
      </c>
      <c r="D23" s="11">
        <f>'[2]2018'!$B$61</f>
        <v>12000</v>
      </c>
    </row>
    <row r="24" spans="1:5" ht="12.95" customHeight="1" x14ac:dyDescent="0.25">
      <c r="A24" s="10" t="s">
        <v>28</v>
      </c>
      <c r="B24" s="40" t="s">
        <v>29</v>
      </c>
      <c r="C24" s="40"/>
      <c r="D24" s="11">
        <f>SUM(D25:D28)</f>
        <v>319006.57999999984</v>
      </c>
      <c r="E24" s="3"/>
    </row>
    <row r="25" spans="1:5" ht="12.95" customHeight="1" x14ac:dyDescent="0.25">
      <c r="A25" s="10" t="s">
        <v>30</v>
      </c>
      <c r="B25" s="13"/>
      <c r="C25" s="19" t="s">
        <v>122</v>
      </c>
      <c r="D25" s="11">
        <f>D10+D15-D20</f>
        <v>310994.84999999986</v>
      </c>
    </row>
    <row r="26" spans="1:5" ht="12.95" customHeight="1" x14ac:dyDescent="0.25">
      <c r="A26" s="10" t="s">
        <v>31</v>
      </c>
      <c r="B26" s="13"/>
      <c r="C26" s="19" t="s">
        <v>123</v>
      </c>
      <c r="D26" s="11">
        <f>D11+D16-D21</f>
        <v>5083.7299999999523</v>
      </c>
    </row>
    <row r="27" spans="1:5" ht="12.95" customHeight="1" x14ac:dyDescent="0.25">
      <c r="A27" s="10" t="s">
        <v>32</v>
      </c>
      <c r="B27" s="13"/>
      <c r="C27" s="19" t="s">
        <v>33</v>
      </c>
      <c r="D27" s="11">
        <f>D12+D17-D22</f>
        <v>928</v>
      </c>
    </row>
    <row r="28" spans="1:5" ht="12.95" customHeight="1" x14ac:dyDescent="0.25">
      <c r="A28" s="10" t="s">
        <v>127</v>
      </c>
      <c r="B28" s="19"/>
      <c r="C28" s="19" t="s">
        <v>34</v>
      </c>
      <c r="D28" s="11">
        <f>D13+D18-D23</f>
        <v>2000</v>
      </c>
    </row>
    <row r="29" spans="1:5" ht="12.95" customHeight="1" x14ac:dyDescent="0.25">
      <c r="A29" s="10" t="s">
        <v>35</v>
      </c>
      <c r="B29" s="13" t="s">
        <v>36</v>
      </c>
      <c r="C29" s="13"/>
      <c r="D29" s="11">
        <f>D30+D32+D33+D34+D35+D36+D37+D38+D39+D40+D41+D42+D43+D44+D45+D46+D31</f>
        <v>1735816.6699999997</v>
      </c>
    </row>
    <row r="30" spans="1:5" ht="12.95" customHeight="1" x14ac:dyDescent="0.25">
      <c r="A30" s="10" t="s">
        <v>37</v>
      </c>
      <c r="B30" s="13"/>
      <c r="C30" s="13" t="s">
        <v>38</v>
      </c>
      <c r="D30" s="11">
        <f>[3]тек.ремонт!$P$86</f>
        <v>25856.510000000002</v>
      </c>
    </row>
    <row r="31" spans="1:5" s="1" customFormat="1" ht="12.95" customHeight="1" x14ac:dyDescent="0.2">
      <c r="A31" s="10" t="s">
        <v>39</v>
      </c>
      <c r="B31" s="13"/>
      <c r="C31" s="13" t="s">
        <v>131</v>
      </c>
      <c r="D31" s="11">
        <v>2640</v>
      </c>
    </row>
    <row r="32" spans="1:5" s="1" customFormat="1" ht="12.95" customHeight="1" x14ac:dyDescent="0.2">
      <c r="A32" s="10" t="s">
        <v>41</v>
      </c>
      <c r="B32" s="12"/>
      <c r="C32" s="13" t="s">
        <v>40</v>
      </c>
      <c r="D32" s="11">
        <v>760865.72</v>
      </c>
    </row>
    <row r="33" spans="1:4" s="1" customFormat="1" ht="12.95" customHeight="1" x14ac:dyDescent="0.2">
      <c r="A33" s="10" t="s">
        <v>42</v>
      </c>
      <c r="B33" s="13"/>
      <c r="C33" s="1" t="s">
        <v>135</v>
      </c>
      <c r="D33" s="11">
        <v>97430</v>
      </c>
    </row>
    <row r="34" spans="1:4" s="1" customFormat="1" ht="12.95" customHeight="1" x14ac:dyDescent="0.2">
      <c r="A34" s="10" t="s">
        <v>43</v>
      </c>
      <c r="B34" s="13"/>
      <c r="C34" s="13" t="s">
        <v>52</v>
      </c>
      <c r="D34" s="11">
        <f>299395.02+87739.3</f>
        <v>387134.32</v>
      </c>
    </row>
    <row r="35" spans="1:4" s="1" customFormat="1" ht="12.95" customHeight="1" x14ac:dyDescent="0.2">
      <c r="A35" s="10" t="s">
        <v>44</v>
      </c>
      <c r="B35" s="13"/>
      <c r="C35" s="13" t="s">
        <v>89</v>
      </c>
      <c r="D35" s="11">
        <v>107263.2</v>
      </c>
    </row>
    <row r="36" spans="1:4" s="1" customFormat="1" ht="12.95" customHeight="1" x14ac:dyDescent="0.2">
      <c r="A36" s="10" t="s">
        <v>45</v>
      </c>
      <c r="B36" s="13"/>
      <c r="C36" s="13" t="s">
        <v>109</v>
      </c>
      <c r="D36" s="11">
        <v>64466.65</v>
      </c>
    </row>
    <row r="37" spans="1:4" s="1" customFormat="1" ht="12.95" customHeight="1" x14ac:dyDescent="0.2">
      <c r="A37" s="10" t="s">
        <v>46</v>
      </c>
      <c r="B37" s="13"/>
      <c r="C37" s="1" t="s">
        <v>153</v>
      </c>
      <c r="D37" s="11">
        <v>8429.76</v>
      </c>
    </row>
    <row r="38" spans="1:4" s="1" customFormat="1" ht="12.95" customHeight="1" x14ac:dyDescent="0.2">
      <c r="A38" s="10" t="s">
        <v>98</v>
      </c>
      <c r="B38" s="13"/>
      <c r="C38" s="12" t="s">
        <v>152</v>
      </c>
      <c r="D38" s="11">
        <v>0</v>
      </c>
    </row>
    <row r="39" spans="1:4" s="1" customFormat="1" ht="12.95" customHeight="1" x14ac:dyDescent="0.2">
      <c r="A39" s="10" t="s">
        <v>47</v>
      </c>
      <c r="B39" s="13"/>
      <c r="C39" s="21" t="s">
        <v>129</v>
      </c>
      <c r="D39" s="11">
        <v>3100</v>
      </c>
    </row>
    <row r="40" spans="1:4" s="1" customFormat="1" ht="12.95" customHeight="1" x14ac:dyDescent="0.2">
      <c r="A40" s="10" t="s">
        <v>85</v>
      </c>
      <c r="B40" s="12"/>
      <c r="C40" s="12" t="s">
        <v>128</v>
      </c>
      <c r="D40" s="11">
        <v>11249.68</v>
      </c>
    </row>
    <row r="41" spans="1:4" s="1" customFormat="1" ht="12.95" customHeight="1" x14ac:dyDescent="0.2">
      <c r="A41" s="10" t="s">
        <v>88</v>
      </c>
      <c r="B41" s="12"/>
      <c r="C41" s="12" t="s">
        <v>130</v>
      </c>
      <c r="D41" s="11">
        <v>21240</v>
      </c>
    </row>
    <row r="42" spans="1:4" s="1" customFormat="1" ht="12.95" customHeight="1" x14ac:dyDescent="0.2">
      <c r="A42" s="10" t="s">
        <v>90</v>
      </c>
      <c r="B42" s="12"/>
      <c r="C42" s="20" t="s">
        <v>155</v>
      </c>
      <c r="D42" s="11">
        <v>3000</v>
      </c>
    </row>
    <row r="43" spans="1:4" s="1" customFormat="1" ht="12.95" customHeight="1" x14ac:dyDescent="0.2">
      <c r="A43" s="10" t="s">
        <v>91</v>
      </c>
      <c r="B43" s="12"/>
      <c r="C43" s="13" t="s">
        <v>154</v>
      </c>
      <c r="D43" s="11">
        <v>9324</v>
      </c>
    </row>
    <row r="44" spans="1:4" s="1" customFormat="1" ht="12.95" customHeight="1" x14ac:dyDescent="0.2">
      <c r="A44" s="10" t="s">
        <v>92</v>
      </c>
      <c r="B44" s="12"/>
      <c r="C44" s="22" t="s">
        <v>136</v>
      </c>
      <c r="D44" s="11">
        <v>76999.460000000006</v>
      </c>
    </row>
    <row r="45" spans="1:4" s="1" customFormat="1" ht="12.95" customHeight="1" x14ac:dyDescent="0.2">
      <c r="A45" s="10" t="s">
        <v>93</v>
      </c>
      <c r="B45" s="12"/>
      <c r="C45" s="12" t="s">
        <v>86</v>
      </c>
      <c r="D45" s="11">
        <f>D19*1.5%</f>
        <v>26179.2732</v>
      </c>
    </row>
    <row r="46" spans="1:4" s="1" customFormat="1" ht="12.95" customHeight="1" x14ac:dyDescent="0.2">
      <c r="A46" s="10" t="s">
        <v>94</v>
      </c>
      <c r="B46" s="12"/>
      <c r="C46" s="12" t="s">
        <v>48</v>
      </c>
      <c r="D46" s="11">
        <f>D14*8%</f>
        <v>130638.0968</v>
      </c>
    </row>
    <row r="47" spans="1:4" s="1" customFormat="1" ht="12.95" customHeight="1" x14ac:dyDescent="0.2">
      <c r="A47" s="10" t="s">
        <v>49</v>
      </c>
      <c r="B47" s="12" t="s">
        <v>50</v>
      </c>
      <c r="C47" s="12"/>
      <c r="D47" s="11">
        <f>D19-D29</f>
        <v>9468.2100000004284</v>
      </c>
    </row>
    <row r="48" spans="1:4" s="1" customFormat="1" ht="12.95" customHeight="1" x14ac:dyDescent="0.2">
      <c r="A48" s="14" t="s">
        <v>51</v>
      </c>
      <c r="B48" s="8" t="s">
        <v>111</v>
      </c>
      <c r="C48" s="8"/>
      <c r="D48" s="9"/>
    </row>
    <row r="49" spans="1:4" s="1" customFormat="1" ht="12.95" customHeight="1" x14ac:dyDescent="0.2">
      <c r="A49" s="10" t="s">
        <v>53</v>
      </c>
      <c r="B49" s="12" t="s">
        <v>8</v>
      </c>
      <c r="C49" s="12"/>
      <c r="D49" s="11">
        <f>'[1]2017'!$D$52</f>
        <v>30492.00999999998</v>
      </c>
    </row>
    <row r="50" spans="1:4" s="1" customFormat="1" ht="12.95" customHeight="1" x14ac:dyDescent="0.2">
      <c r="A50" s="10" t="s">
        <v>54</v>
      </c>
      <c r="B50" s="12" t="s">
        <v>15</v>
      </c>
      <c r="C50" s="12"/>
      <c r="D50" s="11">
        <f>'[2]2018'!$F$49</f>
        <v>218250.16999999998</v>
      </c>
    </row>
    <row r="51" spans="1:4" s="1" customFormat="1" ht="12.95" customHeight="1" x14ac:dyDescent="0.2">
      <c r="A51" s="10" t="s">
        <v>55</v>
      </c>
      <c r="B51" s="12" t="s">
        <v>22</v>
      </c>
      <c r="C51" s="12"/>
      <c r="D51" s="11">
        <f>'[2]2018'!$J$49</f>
        <v>210235.12999999998</v>
      </c>
    </row>
    <row r="52" spans="1:4" s="1" customFormat="1" ht="12.95" customHeight="1" x14ac:dyDescent="0.2">
      <c r="A52" s="10" t="s">
        <v>56</v>
      </c>
      <c r="B52" s="12" t="s">
        <v>29</v>
      </c>
      <c r="C52" s="12"/>
      <c r="D52" s="11">
        <f>D49+D50-D51</f>
        <v>38507.049999999988</v>
      </c>
    </row>
    <row r="53" spans="1:4" s="1" customFormat="1" ht="12.95" customHeight="1" x14ac:dyDescent="0.2">
      <c r="A53" s="10" t="s">
        <v>57</v>
      </c>
      <c r="B53" s="12" t="s">
        <v>36</v>
      </c>
      <c r="C53" s="12"/>
      <c r="D53" s="11">
        <f>SUM(D54:D56)</f>
        <v>239312.71055000002</v>
      </c>
    </row>
    <row r="54" spans="1:4" s="1" customFormat="1" ht="12.95" customHeight="1" x14ac:dyDescent="0.2">
      <c r="A54" s="10" t="s">
        <v>58</v>
      </c>
      <c r="B54" s="12"/>
      <c r="C54" s="12" t="s">
        <v>112</v>
      </c>
      <c r="D54" s="11">
        <v>218699.17</v>
      </c>
    </row>
    <row r="55" spans="1:4" s="1" customFormat="1" ht="12.95" customHeight="1" x14ac:dyDescent="0.2">
      <c r="A55" s="10" t="s">
        <v>59</v>
      </c>
      <c r="B55" s="12"/>
      <c r="C55" s="12" t="s">
        <v>86</v>
      </c>
      <c r="D55" s="11">
        <f>D51*1.5%</f>
        <v>3153.5269499999995</v>
      </c>
    </row>
    <row r="56" spans="1:4" s="1" customFormat="1" ht="12.95" customHeight="1" x14ac:dyDescent="0.2">
      <c r="A56" s="10" t="s">
        <v>60</v>
      </c>
      <c r="B56" s="12"/>
      <c r="C56" s="12" t="s">
        <v>48</v>
      </c>
      <c r="D56" s="11">
        <f>D50*8%</f>
        <v>17460.013599999998</v>
      </c>
    </row>
    <row r="57" spans="1:4" s="1" customFormat="1" ht="12.95" customHeight="1" x14ac:dyDescent="0.2">
      <c r="A57" s="10" t="s">
        <v>61</v>
      </c>
      <c r="B57" s="12" t="s">
        <v>50</v>
      </c>
      <c r="C57" s="12"/>
      <c r="D57" s="11">
        <f>D51-D53</f>
        <v>-29077.580550000042</v>
      </c>
    </row>
    <row r="58" spans="1:4" s="1" customFormat="1" ht="12.95" customHeight="1" x14ac:dyDescent="0.2">
      <c r="A58" s="14" t="s">
        <v>62</v>
      </c>
      <c r="B58" s="8" t="s">
        <v>113</v>
      </c>
      <c r="C58" s="8"/>
      <c r="D58" s="9"/>
    </row>
    <row r="59" spans="1:4" s="1" customFormat="1" ht="12.95" customHeight="1" x14ac:dyDescent="0.2">
      <c r="A59" s="10" t="s">
        <v>63</v>
      </c>
      <c r="B59" s="12" t="s">
        <v>8</v>
      </c>
      <c r="C59" s="12"/>
      <c r="D59" s="11">
        <f>'[1]2017'!$D$62</f>
        <v>1233.3099999999995</v>
      </c>
    </row>
    <row r="60" spans="1:4" s="1" customFormat="1" ht="12.95" customHeight="1" x14ac:dyDescent="0.2">
      <c r="A60" s="10" t="s">
        <v>64</v>
      </c>
      <c r="B60" s="12" t="s">
        <v>15</v>
      </c>
      <c r="C60" s="12"/>
      <c r="D60" s="11">
        <f>'[2]2018'!$F$48</f>
        <v>8340.619999999999</v>
      </c>
    </row>
    <row r="61" spans="1:4" s="1" customFormat="1" ht="12.95" customHeight="1" x14ac:dyDescent="0.2">
      <c r="A61" s="10" t="s">
        <v>65</v>
      </c>
      <c r="B61" s="12" t="s">
        <v>22</v>
      </c>
      <c r="C61" s="12"/>
      <c r="D61" s="11">
        <f>'[2]2018'!$J$48</f>
        <v>8103.8</v>
      </c>
    </row>
    <row r="62" spans="1:4" s="1" customFormat="1" ht="12.95" customHeight="1" x14ac:dyDescent="0.2">
      <c r="A62" s="10" t="s">
        <v>66</v>
      </c>
      <c r="B62" s="12" t="s">
        <v>29</v>
      </c>
      <c r="C62" s="12"/>
      <c r="D62" s="11">
        <f>D59+D60-D61</f>
        <v>1470.1299999999983</v>
      </c>
    </row>
    <row r="63" spans="1:4" s="1" customFormat="1" ht="12.95" customHeight="1" x14ac:dyDescent="0.2">
      <c r="A63" s="10" t="s">
        <v>67</v>
      </c>
      <c r="B63" s="12" t="s">
        <v>36</v>
      </c>
      <c r="C63" s="12"/>
      <c r="D63" s="11">
        <f>SUM(D64:D66)</f>
        <v>98441.09659999999</v>
      </c>
    </row>
    <row r="64" spans="1:4" s="1" customFormat="1" ht="12.95" customHeight="1" x14ac:dyDescent="0.2">
      <c r="A64" s="10" t="s">
        <v>68</v>
      </c>
      <c r="B64" s="12"/>
      <c r="C64" s="12" t="s">
        <v>112</v>
      </c>
      <c r="D64" s="11">
        <v>97652.29</v>
      </c>
    </row>
    <row r="65" spans="1:4" s="1" customFormat="1" ht="12.95" customHeight="1" x14ac:dyDescent="0.2">
      <c r="A65" s="10" t="s">
        <v>69</v>
      </c>
      <c r="B65" s="12"/>
      <c r="C65" s="12" t="s">
        <v>86</v>
      </c>
      <c r="D65" s="11">
        <f>D61*1.5%</f>
        <v>121.557</v>
      </c>
    </row>
    <row r="66" spans="1:4" s="1" customFormat="1" ht="12.95" customHeight="1" x14ac:dyDescent="0.2">
      <c r="A66" s="10" t="s">
        <v>87</v>
      </c>
      <c r="B66" s="12"/>
      <c r="C66" s="12" t="s">
        <v>48</v>
      </c>
      <c r="D66" s="11">
        <f>D60*8%</f>
        <v>667.24959999999999</v>
      </c>
    </row>
    <row r="67" spans="1:4" s="1" customFormat="1" ht="12.95" customHeight="1" x14ac:dyDescent="0.2">
      <c r="A67" s="10" t="s">
        <v>70</v>
      </c>
      <c r="B67" s="12" t="s">
        <v>50</v>
      </c>
      <c r="C67" s="12"/>
      <c r="D67" s="11">
        <f>D61-D63</f>
        <v>-90337.296599999987</v>
      </c>
    </row>
    <row r="68" spans="1:4" s="1" customFormat="1" ht="12.95" customHeight="1" x14ac:dyDescent="0.2">
      <c r="A68" s="14" t="s">
        <v>71</v>
      </c>
      <c r="B68" s="8" t="s">
        <v>114</v>
      </c>
      <c r="C68" s="8"/>
      <c r="D68" s="9"/>
    </row>
    <row r="69" spans="1:4" s="1" customFormat="1" ht="12.95" customHeight="1" x14ac:dyDescent="0.2">
      <c r="A69" s="10" t="s">
        <v>78</v>
      </c>
      <c r="B69" s="12" t="s">
        <v>8</v>
      </c>
      <c r="C69" s="12"/>
      <c r="D69" s="11">
        <f>'[1]2017'!$D$72</f>
        <v>1405.04</v>
      </c>
    </row>
    <row r="70" spans="1:4" s="1" customFormat="1" ht="12.95" customHeight="1" x14ac:dyDescent="0.2">
      <c r="A70" s="10" t="s">
        <v>79</v>
      </c>
      <c r="B70" s="12" t="s">
        <v>15</v>
      </c>
      <c r="C70" s="12"/>
      <c r="D70" s="11">
        <f>'[2]2018'!$F$47</f>
        <v>11123.349999999999</v>
      </c>
    </row>
    <row r="71" spans="1:4" s="1" customFormat="1" ht="12.95" customHeight="1" x14ac:dyDescent="0.2">
      <c r="A71" s="10" t="s">
        <v>80</v>
      </c>
      <c r="B71" s="12" t="s">
        <v>22</v>
      </c>
      <c r="C71" s="12"/>
      <c r="D71" s="11">
        <f>'[2]2018'!$J$47</f>
        <v>10697.439999999999</v>
      </c>
    </row>
    <row r="72" spans="1:4" s="1" customFormat="1" ht="12.95" customHeight="1" x14ac:dyDescent="0.2">
      <c r="A72" s="10" t="s">
        <v>81</v>
      </c>
      <c r="B72" s="12" t="s">
        <v>29</v>
      </c>
      <c r="C72" s="12"/>
      <c r="D72" s="11">
        <f>D69+D70-D71</f>
        <v>1830.9500000000007</v>
      </c>
    </row>
    <row r="73" spans="1:4" s="1" customFormat="1" ht="12.95" customHeight="1" x14ac:dyDescent="0.2">
      <c r="A73" s="10" t="s">
        <v>82</v>
      </c>
      <c r="B73" s="12" t="s">
        <v>36</v>
      </c>
      <c r="C73" s="12"/>
      <c r="D73" s="11">
        <f>SUM(D74:D76)</f>
        <v>1050.3296</v>
      </c>
    </row>
    <row r="74" spans="1:4" s="1" customFormat="1" ht="12.95" customHeight="1" x14ac:dyDescent="0.2">
      <c r="A74" s="10" t="s">
        <v>83</v>
      </c>
      <c r="B74" s="12"/>
      <c r="C74" s="12" t="s">
        <v>112</v>
      </c>
      <c r="D74" s="11">
        <v>0</v>
      </c>
    </row>
    <row r="75" spans="1:4" s="1" customFormat="1" ht="12.95" customHeight="1" x14ac:dyDescent="0.2">
      <c r="A75" s="10" t="s">
        <v>84</v>
      </c>
      <c r="B75" s="12"/>
      <c r="C75" s="12" t="s">
        <v>86</v>
      </c>
      <c r="D75" s="11">
        <f>D71*1.5%</f>
        <v>160.46159999999998</v>
      </c>
    </row>
    <row r="76" spans="1:4" s="1" customFormat="1" ht="12.95" customHeight="1" x14ac:dyDescent="0.2">
      <c r="A76" s="10" t="s">
        <v>97</v>
      </c>
      <c r="B76" s="12"/>
      <c r="C76" s="12" t="s">
        <v>48</v>
      </c>
      <c r="D76" s="11">
        <f>D70*8%</f>
        <v>889.86799999999994</v>
      </c>
    </row>
    <row r="77" spans="1:4" s="1" customFormat="1" ht="12.95" customHeight="1" x14ac:dyDescent="0.2">
      <c r="A77" s="10" t="s">
        <v>99</v>
      </c>
      <c r="B77" s="12" t="s">
        <v>50</v>
      </c>
      <c r="C77" s="12"/>
      <c r="D77" s="11">
        <f>D71-D73</f>
        <v>9647.1103999999978</v>
      </c>
    </row>
    <row r="78" spans="1:4" s="1" customFormat="1" ht="12.95" customHeight="1" x14ac:dyDescent="0.2">
      <c r="A78" s="26" t="s">
        <v>100</v>
      </c>
      <c r="B78" s="27" t="s">
        <v>137</v>
      </c>
      <c r="C78" s="27"/>
      <c r="D78" s="28"/>
    </row>
    <row r="79" spans="1:4" s="1" customFormat="1" ht="12.95" customHeight="1" x14ac:dyDescent="0.2">
      <c r="A79" s="23" t="s">
        <v>101</v>
      </c>
      <c r="B79" s="25" t="s">
        <v>8</v>
      </c>
      <c r="C79" s="25"/>
      <c r="D79" s="11">
        <v>-31623.64</v>
      </c>
    </row>
    <row r="80" spans="1:4" s="1" customFormat="1" ht="12.95" customHeight="1" x14ac:dyDescent="0.2">
      <c r="A80" s="23" t="s">
        <v>102</v>
      </c>
      <c r="B80" s="25" t="s">
        <v>15</v>
      </c>
      <c r="C80" s="25"/>
      <c r="D80" s="11">
        <f>'[2]2018'!$F$44</f>
        <v>309692.39</v>
      </c>
    </row>
    <row r="81" spans="1:4" s="1" customFormat="1" ht="12.95" customHeight="1" x14ac:dyDescent="0.2">
      <c r="A81" s="23" t="s">
        <v>103</v>
      </c>
      <c r="B81" s="25" t="s">
        <v>22</v>
      </c>
      <c r="C81" s="25"/>
      <c r="D81" s="11">
        <f>'[2]2018'!$J$44</f>
        <v>241635.31</v>
      </c>
    </row>
    <row r="82" spans="1:4" s="1" customFormat="1" ht="12.95" customHeight="1" x14ac:dyDescent="0.2">
      <c r="A82" s="23" t="s">
        <v>104</v>
      </c>
      <c r="B82" s="25" t="s">
        <v>29</v>
      </c>
      <c r="C82" s="25"/>
      <c r="D82" s="24">
        <f>D79+D80-D81</f>
        <v>36433.440000000002</v>
      </c>
    </row>
    <row r="83" spans="1:4" s="1" customFormat="1" ht="12.95" customHeight="1" x14ac:dyDescent="0.2">
      <c r="A83" s="23" t="s">
        <v>105</v>
      </c>
      <c r="B83" s="25" t="s">
        <v>36</v>
      </c>
      <c r="C83" s="25"/>
      <c r="D83" s="24">
        <f>SUM(D84:D86)</f>
        <v>225799.92085000002</v>
      </c>
    </row>
    <row r="84" spans="1:4" s="1" customFormat="1" ht="12.95" customHeight="1" x14ac:dyDescent="0.2">
      <c r="A84" s="23" t="s">
        <v>106</v>
      </c>
      <c r="B84" s="25"/>
      <c r="C84" s="25" t="s">
        <v>138</v>
      </c>
      <c r="D84" s="11">
        <v>197400</v>
      </c>
    </row>
    <row r="85" spans="1:4" s="1" customFormat="1" ht="12.95" customHeight="1" x14ac:dyDescent="0.2">
      <c r="A85" s="23" t="s">
        <v>107</v>
      </c>
      <c r="B85" s="25"/>
      <c r="C85" s="25" t="s">
        <v>86</v>
      </c>
      <c r="D85" s="24">
        <f>D81*1.5%</f>
        <v>3624.5296499999999</v>
      </c>
    </row>
    <row r="86" spans="1:4" s="1" customFormat="1" ht="12.95" customHeight="1" x14ac:dyDescent="0.2">
      <c r="A86" s="23" t="s">
        <v>108</v>
      </c>
      <c r="B86" s="25"/>
      <c r="C86" s="25" t="s">
        <v>48</v>
      </c>
      <c r="D86" s="24">
        <f>D80*8%</f>
        <v>24775.391200000002</v>
      </c>
    </row>
    <row r="87" spans="1:4" s="1" customFormat="1" ht="12.95" customHeight="1" x14ac:dyDescent="0.2">
      <c r="A87" s="23" t="s">
        <v>139</v>
      </c>
      <c r="B87" s="25" t="s">
        <v>50</v>
      </c>
      <c r="C87" s="25"/>
      <c r="D87" s="24">
        <f>D81-D83</f>
        <v>15835.389149999974</v>
      </c>
    </row>
    <row r="88" spans="1:4" s="1" customFormat="1" ht="12.95" customHeight="1" x14ac:dyDescent="0.2">
      <c r="A88" s="14" t="s">
        <v>140</v>
      </c>
      <c r="B88" s="8" t="s">
        <v>72</v>
      </c>
      <c r="C88" s="8"/>
      <c r="D88" s="9"/>
    </row>
    <row r="89" spans="1:4" s="1" customFormat="1" ht="12.95" customHeight="1" x14ac:dyDescent="0.2">
      <c r="A89" s="10" t="s">
        <v>141</v>
      </c>
      <c r="B89" s="15" t="s">
        <v>95</v>
      </c>
      <c r="C89" s="15"/>
      <c r="D89" s="16">
        <f>'[1]2017'!$D$86</f>
        <v>-35436.747450000141</v>
      </c>
    </row>
    <row r="90" spans="1:4" s="1" customFormat="1" ht="12.95" customHeight="1" x14ac:dyDescent="0.2">
      <c r="A90" s="10" t="s">
        <v>142</v>
      </c>
      <c r="B90" s="12" t="s">
        <v>73</v>
      </c>
      <c r="C90" s="12"/>
      <c r="D90" s="11">
        <f>D9+D49+D59+D69+D79</f>
        <v>432821.96999999986</v>
      </c>
    </row>
    <row r="91" spans="1:4" s="1" customFormat="1" ht="12.95" customHeight="1" x14ac:dyDescent="0.2">
      <c r="A91" s="10" t="s">
        <v>143</v>
      </c>
      <c r="B91" s="12" t="s">
        <v>74</v>
      </c>
      <c r="C91" s="12"/>
      <c r="D91" s="11">
        <f>D14+D50+D60+D70+D80</f>
        <v>2180382.7400000002</v>
      </c>
    </row>
    <row r="92" spans="1:4" s="1" customFormat="1" ht="12.95" customHeight="1" x14ac:dyDescent="0.2">
      <c r="A92" s="10" t="s">
        <v>144</v>
      </c>
      <c r="B92" s="12" t="s">
        <v>75</v>
      </c>
      <c r="C92" s="12"/>
      <c r="D92" s="11">
        <f>D19+D51+D61+D71+D81</f>
        <v>2215956.56</v>
      </c>
    </row>
    <row r="93" spans="1:4" s="1" customFormat="1" ht="12.95" customHeight="1" x14ac:dyDescent="0.2">
      <c r="A93" s="10" t="s">
        <v>145</v>
      </c>
      <c r="B93" s="12" t="s">
        <v>76</v>
      </c>
      <c r="C93" s="12"/>
      <c r="D93" s="11">
        <f>D90+D91-D92+D82</f>
        <v>433681.58999999991</v>
      </c>
    </row>
    <row r="94" spans="1:4" s="1" customFormat="1" ht="12.95" customHeight="1" x14ac:dyDescent="0.2">
      <c r="A94" s="10" t="s">
        <v>146</v>
      </c>
      <c r="B94" s="12" t="s">
        <v>36</v>
      </c>
      <c r="C94" s="12"/>
      <c r="D94" s="11">
        <f>D29+D53+D63+D73+D83</f>
        <v>2300420.7275999999</v>
      </c>
    </row>
    <row r="95" spans="1:4" s="1" customFormat="1" ht="12.95" customHeight="1" x14ac:dyDescent="0.2">
      <c r="A95" s="10" t="s">
        <v>147</v>
      </c>
      <c r="B95" s="12" t="s">
        <v>77</v>
      </c>
      <c r="C95" s="12"/>
      <c r="D95" s="11">
        <f>D92-D94</f>
        <v>-84464.167599999812</v>
      </c>
    </row>
    <row r="96" spans="1:4" s="1" customFormat="1" ht="12.95" customHeight="1" x14ac:dyDescent="0.2">
      <c r="A96" s="10" t="s">
        <v>148</v>
      </c>
      <c r="B96" s="12" t="s">
        <v>96</v>
      </c>
      <c r="C96" s="12"/>
      <c r="D96" s="11">
        <f>D89+D92-D94</f>
        <v>-119900.91504999995</v>
      </c>
    </row>
    <row r="97" spans="1:4" s="1" customFormat="1" ht="12.95" customHeight="1" x14ac:dyDescent="0.2">
      <c r="A97" s="5" t="s">
        <v>149</v>
      </c>
      <c r="D97" s="4"/>
    </row>
    <row r="98" spans="1:4" s="1" customFormat="1" ht="12.95" customHeight="1" x14ac:dyDescent="0.2">
      <c r="A98" s="5" t="s">
        <v>150</v>
      </c>
      <c r="D98" s="4"/>
    </row>
    <row r="99" spans="1:4" s="1" customFormat="1" ht="12.95" customHeight="1" x14ac:dyDescent="0.2">
      <c r="A99" s="5" t="s">
        <v>151</v>
      </c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  <row r="204" spans="1:4" s="1" customFormat="1" ht="12.95" customHeight="1" x14ac:dyDescent="0.2">
      <c r="A204" s="5"/>
      <c r="D204" s="4"/>
    </row>
    <row r="205" spans="1:4" s="1" customFormat="1" ht="12.95" customHeight="1" x14ac:dyDescent="0.2">
      <c r="A205" s="5"/>
      <c r="D205" s="4"/>
    </row>
    <row r="206" spans="1:4" s="1" customFormat="1" ht="12.95" customHeight="1" x14ac:dyDescent="0.2">
      <c r="A206" s="5"/>
      <c r="D206" s="4"/>
    </row>
    <row r="207" spans="1:4" s="1" customFormat="1" ht="12.95" customHeight="1" x14ac:dyDescent="0.2">
      <c r="A207" s="5"/>
      <c r="D207" s="4"/>
    </row>
    <row r="208" spans="1:4" s="1" customFormat="1" ht="12.95" customHeight="1" x14ac:dyDescent="0.2">
      <c r="A208" s="5"/>
      <c r="D208" s="4"/>
    </row>
    <row r="209" spans="1:4" s="1" customFormat="1" ht="12.95" customHeight="1" x14ac:dyDescent="0.2">
      <c r="A209" s="5"/>
      <c r="D209" s="4"/>
    </row>
    <row r="210" spans="1:4" s="1" customFormat="1" ht="12.95" customHeight="1" x14ac:dyDescent="0.2">
      <c r="A210" s="5"/>
      <c r="D210" s="4"/>
    </row>
    <row r="211" spans="1:4" s="1" customFormat="1" ht="12.95" customHeight="1" x14ac:dyDescent="0.2">
      <c r="A211" s="5"/>
      <c r="D211" s="4"/>
    </row>
    <row r="212" spans="1:4" s="1" customFormat="1" ht="12.95" customHeight="1" x14ac:dyDescent="0.2">
      <c r="A212" s="5"/>
      <c r="D212" s="4"/>
    </row>
    <row r="213" spans="1:4" s="1" customFormat="1" ht="12.95" customHeight="1" x14ac:dyDescent="0.2">
      <c r="A213" s="5"/>
      <c r="D213" s="4"/>
    </row>
    <row r="214" spans="1:4" s="1" customFormat="1" ht="12.95" customHeight="1" x14ac:dyDescent="0.2">
      <c r="A214" s="5"/>
      <c r="D214" s="4"/>
    </row>
    <row r="215" spans="1:4" s="1" customFormat="1" ht="12.95" customHeight="1" x14ac:dyDescent="0.2">
      <c r="A215" s="5"/>
      <c r="D215" s="4"/>
    </row>
    <row r="216" spans="1:4" s="1" customFormat="1" ht="12.95" customHeight="1" x14ac:dyDescent="0.2">
      <c r="A216" s="5"/>
      <c r="D216" s="4"/>
    </row>
    <row r="217" spans="1:4" s="1" customFormat="1" ht="12.95" customHeight="1" x14ac:dyDescent="0.2">
      <c r="A217" s="5"/>
      <c r="D217" s="4"/>
    </row>
    <row r="218" spans="1:4" s="1" customFormat="1" ht="12.95" customHeight="1" x14ac:dyDescent="0.2">
      <c r="A218" s="5"/>
      <c r="D218" s="4"/>
    </row>
    <row r="219" spans="1:4" s="1" customFormat="1" ht="12.95" customHeight="1" x14ac:dyDescent="0.2">
      <c r="A219" s="5"/>
      <c r="D219" s="4"/>
    </row>
    <row r="220" spans="1:4" s="1" customFormat="1" ht="12.95" customHeight="1" x14ac:dyDescent="0.2">
      <c r="A220" s="5"/>
      <c r="D220" s="4"/>
    </row>
    <row r="221" spans="1:4" s="1" customFormat="1" ht="12.95" customHeight="1" x14ac:dyDescent="0.2">
      <c r="A221" s="5"/>
      <c r="D221" s="4"/>
    </row>
  </sheetData>
  <mergeCells count="4">
    <mergeCell ref="B7:C7"/>
    <mergeCell ref="B8:C8"/>
    <mergeCell ref="B9:C9"/>
    <mergeCell ref="B24:C24"/>
  </mergeCells>
  <pageMargins left="0.70866141732283472" right="0.51181102362204722" top="0.35433070866141736" bottom="0.35433070866141736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30" sqref="A30"/>
    </sheetView>
  </sheetViews>
  <sheetFormatPr defaultRowHeight="15" x14ac:dyDescent="0.25"/>
  <cols>
    <col min="1" max="1" width="28" customWidth="1"/>
    <col min="2" max="2" width="25.28515625" customWidth="1"/>
  </cols>
  <sheetData>
    <row r="2" spans="1:2" ht="15.75" x14ac:dyDescent="0.25">
      <c r="A2" s="29" t="s">
        <v>156</v>
      </c>
    </row>
    <row r="4" spans="1:2" x14ac:dyDescent="0.25">
      <c r="A4" s="30" t="s">
        <v>157</v>
      </c>
      <c r="B4" s="35" t="s">
        <v>166</v>
      </c>
    </row>
    <row r="5" spans="1:2" x14ac:dyDescent="0.25">
      <c r="A5" s="31" t="s">
        <v>158</v>
      </c>
      <c r="B5" s="36">
        <f>489.51+163.86</f>
        <v>653.37</v>
      </c>
    </row>
    <row r="6" spans="1:2" x14ac:dyDescent="0.25">
      <c r="A6" s="31" t="s">
        <v>159</v>
      </c>
      <c r="B6" s="36">
        <v>5000</v>
      </c>
    </row>
    <row r="7" spans="1:2" x14ac:dyDescent="0.25">
      <c r="A7" s="33" t="s">
        <v>160</v>
      </c>
      <c r="B7" s="36">
        <v>1054.81</v>
      </c>
    </row>
    <row r="8" spans="1:2" x14ac:dyDescent="0.25">
      <c r="A8" s="37" t="s">
        <v>161</v>
      </c>
      <c r="B8" s="36">
        <v>1939.06</v>
      </c>
    </row>
    <row r="9" spans="1:2" ht="22.5" x14ac:dyDescent="0.25">
      <c r="A9" s="32" t="s">
        <v>162</v>
      </c>
      <c r="B9" s="36">
        <f>7225.79+847.86</f>
        <v>8073.65</v>
      </c>
    </row>
    <row r="10" spans="1:2" ht="22.5" x14ac:dyDescent="0.25">
      <c r="A10" s="32" t="s">
        <v>163</v>
      </c>
      <c r="B10" s="36">
        <v>7938.29</v>
      </c>
    </row>
    <row r="11" spans="1:2" x14ac:dyDescent="0.25">
      <c r="A11" s="33" t="s">
        <v>164</v>
      </c>
      <c r="B11" s="36">
        <v>1197.33</v>
      </c>
    </row>
    <row r="12" spans="1:2" x14ac:dyDescent="0.25">
      <c r="A12" s="34" t="s">
        <v>165</v>
      </c>
      <c r="B12" s="36">
        <f>SUM(B5:B11)</f>
        <v>25856.510000000002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2019-03-28T05:56:49Z</dcterms:modified>
</cp:coreProperties>
</file>