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030"/>
  </bookViews>
  <sheets>
    <sheet name="2020" sheetId="15" r:id="rId1"/>
    <sheet name="Текущий ремонт" sheetId="16" r:id="rId2"/>
    <sheet name="Лист1" sheetId="17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33" i="15" l="1"/>
  <c r="E25" i="16"/>
  <c r="D38" i="15" l="1"/>
  <c r="D20" i="15" l="1"/>
  <c r="D11" i="15" l="1"/>
  <c r="D9" i="15" l="1"/>
  <c r="D72" i="15" s="1"/>
  <c r="D15" i="15" l="1"/>
  <c r="D12" i="15"/>
  <c r="D19" i="15" l="1"/>
  <c r="D67" i="15"/>
  <c r="D57" i="15"/>
  <c r="D68" i="15"/>
  <c r="D64" i="15"/>
  <c r="D58" i="15"/>
  <c r="D54" i="15"/>
  <c r="D48" i="15"/>
  <c r="D47" i="15"/>
  <c r="D44" i="15"/>
  <c r="D37" i="15"/>
  <c r="D73" i="15"/>
  <c r="D18" i="15" l="1"/>
  <c r="D55" i="15"/>
  <c r="D59" i="15" s="1"/>
  <c r="D45" i="15"/>
  <c r="D49" i="15" s="1"/>
  <c r="D65" i="15"/>
  <c r="D69" i="15" s="1"/>
  <c r="D74" i="15"/>
  <c r="D75" i="15" s="1"/>
  <c r="D21" i="15"/>
  <c r="D39" i="15" s="1"/>
  <c r="D76" i="15" l="1"/>
  <c r="D77" i="15" s="1"/>
  <c r="D78" i="15" l="1"/>
</calcChain>
</file>

<file path=xl/sharedStrings.xml><?xml version="1.0" encoding="utf-8"?>
<sst xmlns="http://schemas.openxmlformats.org/spreadsheetml/2006/main" count="189" uniqueCount="152">
  <si>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</si>
  <si>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</si>
  <si>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</si>
  <si>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</si>
  <si>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</si>
  <si>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</si>
  <si>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</si>
  <si>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</si>
  <si>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</si>
  <si>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</si>
  <si>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</si>
  <si>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</si>
  <si>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</si>
  <si>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</si>
  <si>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</si>
  <si>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</si>
  <si>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</si>
  <si>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</si>
  <si>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</si>
  <si>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</si>
  <si>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</si>
  <si>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</si>
  <si>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</si>
  <si>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</si>
  <si>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</si>
  <si>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</si>
  <si>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</si>
  <si>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</si>
  <si>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</si>
  <si>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</si>
  <si>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</si>
  <si>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</si>
  <si>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</si>
  <si>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</si>
  <si>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</si>
  <si>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</si>
  <si>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</si>
  <si>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</si>
  <si>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</si>
  <si>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</si>
  <si>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</si>
  <si>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</si>
  <si>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</si>
  <si>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</si>
  <si>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</si>
  <si>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</si>
  <si>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</si>
  <si>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</si>
  <si>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</si>
  <si>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</si>
  <si>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</si>
  <si>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</si>
  <si>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</si>
  <si>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</si>
  <si>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</si>
  <si>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</si>
  <si>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</si>
  <si>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</si>
  <si>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</si>
  <si>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</si>
  <si>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</si>
  <si>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</si>
  <si>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</si>
  <si>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</si>
  <si>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</si>
  <si>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</si>
  <si>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</si>
  <si>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</si>
  <si>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</si>
  <si>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</si>
  <si>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</si>
  <si>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</si>
  <si>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</si>
  <si>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</si>
  <si>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</si>
  <si>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</si>
  <si>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</si>
  <si>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</si>
  <si>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</si>
  <si>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</si>
  <si>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</si>
  <si>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</si>
  <si>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</si>
  <si>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</si>
  <si>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</si>
  <si>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</si>
  <si>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</si>
  <si>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</si>
  <si>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</si>
  <si>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</si>
  <si>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</si>
  <si>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</si>
  <si>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</si>
  <si>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</si>
  <si>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</si>
  <si>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</si>
  <si>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</si>
  <si>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</si>
  <si>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</si>
  <si>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</si>
  <si>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</si>
  <si>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</si>
  <si>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</si>
  <si>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</si>
  <si>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</si>
  <si>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 xml:space="preserve">Содержание жилого помещения 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</si>
  <si>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</si>
  <si>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</si>
  <si>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</si>
  <si>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</si>
  <si>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</si>
  <si>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</si>
  <si>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</si>
  <si>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</si>
  <si>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</si>
  <si>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</si>
  <si>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</si>
  <si>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</si>
  <si>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систем вентиляции</t>
  </si>
  <si>
    <t>Обслуживание ВДГО</t>
  </si>
  <si>
    <t>Наименование работ</t>
  </si>
  <si>
    <t>по вторникам с 9-00 до 10-00 (тел. 8(351) 225-35-70), либо на наш сайт в раздел ЗАДАТЬ ВОПРОС.</t>
  </si>
  <si>
    <t>Санитарная обрезка деревьев</t>
  </si>
  <si>
    <t>Дезинсекция и дератизация</t>
  </si>
  <si>
    <t>Транспортные услуги по вывозу снега и мусора на субботниках</t>
  </si>
  <si>
    <t>31 декабря 2020 года</t>
  </si>
  <si>
    <t>01 октября 2020 года</t>
  </si>
  <si>
    <t>ул. Громова, 7</t>
  </si>
  <si>
    <t>№ акта</t>
  </si>
  <si>
    <t>Дата</t>
  </si>
  <si>
    <t>Сумма</t>
  </si>
  <si>
    <t>ТР1-7</t>
  </si>
  <si>
    <t>Изготовление и установка дверей , выход на кровлю</t>
  </si>
  <si>
    <t>Замена замков навесных</t>
  </si>
  <si>
    <t>Частичная герметизация кровли  подъезд №4-5</t>
  </si>
  <si>
    <t>Установка отсечного крана кв. 131</t>
  </si>
  <si>
    <t>ТР2-7</t>
  </si>
  <si>
    <t>Замена стояка КНЗ кв.4</t>
  </si>
  <si>
    <t>Замена шарового крана  стояк отопления</t>
  </si>
  <si>
    <t>Ремонт стояка КНЗ кв.26</t>
  </si>
  <si>
    <t>Замена обратных клапанов т/об ГВС</t>
  </si>
  <si>
    <t>ТР2-7.2</t>
  </si>
  <si>
    <t>Замена циркуляционного насоса на ГВС</t>
  </si>
  <si>
    <t>Установка обратного клапана</t>
  </si>
  <si>
    <t>Установка вентелей и обратных клапанов</t>
  </si>
  <si>
    <t>Ремонт уличного освещения</t>
  </si>
  <si>
    <t>ТР2-7.1</t>
  </si>
  <si>
    <t>Замена шарового крана отопление (подвал)</t>
  </si>
  <si>
    <t>Восстановление кухонного стояка КНЗ в подвале</t>
  </si>
  <si>
    <t>ТР7-3</t>
  </si>
  <si>
    <t>Механизированная уборка  ПТ от снега</t>
  </si>
  <si>
    <t>Изготовление дубликатов ключей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</si>
</sst>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4" fontId="1" fillId="4" borderId="1" xfId="0" applyNumberFormat="1" applyFont="1" applyFill="1" applyBorder="1" applyAlignment="1">
      <alignment horizontal="right"/>
    </xf>
    <xf numFmtId="14" fontId="0" fillId="0" borderId="1" xfId="0" applyNumberFormat="1" applyBorder="1"/>
    <xf numFmtId="0" fontId="3" fillId="0" borderId="1" xfId="0" applyFont="1" applyBorder="1"/>
    <xf numFmtId="4" fontId="3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vertical="distributed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4" fillId="0" borderId="1" xfId="0" applyFont="1" applyBorder="1"/>
    <xf numFmtId="0" fontId="1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>
        <row r="19">
          <cell r="D19">
            <v>195417.01</v>
          </cell>
        </row>
        <row r="20">
          <cell r="D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workbookViewId="0">
      <selection activeCell="I19" sqref="I19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126</v>
      </c>
    </row>
    <row r="4" spans="1:11" ht="12.95" customHeight="1" x14ac:dyDescent="0.25">
      <c r="A4" s="1" t="s">
        <v>1</v>
      </c>
      <c r="C4" s="1" t="s">
        <v>125</v>
      </c>
    </row>
    <row r="5" spans="1:11" ht="12.95" customHeight="1" x14ac:dyDescent="0.25">
      <c r="A5" s="1" t="s">
        <v>2</v>
      </c>
      <c r="C5" s="1" t="s">
        <v>127</v>
      </c>
    </row>
    <row r="7" spans="1:11" ht="12.95" customHeight="1" x14ac:dyDescent="0.25">
      <c r="A7" s="6" t="s">
        <v>3</v>
      </c>
      <c r="B7" s="26" t="s">
        <v>4</v>
      </c>
      <c r="C7" s="26"/>
      <c r="D7" s="7" t="s">
        <v>5</v>
      </c>
    </row>
    <row r="8" spans="1:11" ht="12.95" customHeight="1" x14ac:dyDescent="0.25">
      <c r="A8" s="8" t="s">
        <v>6</v>
      </c>
      <c r="B8" s="27" t="s">
        <v>105</v>
      </c>
      <c r="C8" s="27"/>
      <c r="D8" s="9"/>
    </row>
    <row r="9" spans="1:11" ht="12.95" customHeight="1" x14ac:dyDescent="0.25">
      <c r="A9" s="10" t="s">
        <v>7</v>
      </c>
      <c r="B9" s="28" t="s">
        <v>8</v>
      </c>
      <c r="C9" s="28"/>
      <c r="D9" s="11">
        <f>SUM(D10:D11)</f>
        <v>0</v>
      </c>
    </row>
    <row r="10" spans="1:11" ht="12.95" customHeight="1" x14ac:dyDescent="0.25">
      <c r="A10" s="10" t="s">
        <v>9</v>
      </c>
      <c r="B10" s="12"/>
      <c r="C10" s="18" t="s">
        <v>112</v>
      </c>
      <c r="D10" s="20">
        <v>0</v>
      </c>
    </row>
    <row r="11" spans="1:11" ht="12.95" customHeight="1" x14ac:dyDescent="0.25">
      <c r="A11" s="10" t="s">
        <v>10</v>
      </c>
      <c r="B11" s="13"/>
      <c r="C11" s="18" t="s">
        <v>11</v>
      </c>
      <c r="D11" s="20">
        <f>'[1]2018'!$D$20</f>
        <v>0</v>
      </c>
    </row>
    <row r="12" spans="1:11" ht="12.95" customHeight="1" x14ac:dyDescent="0.25">
      <c r="A12" s="10" t="s">
        <v>12</v>
      </c>
      <c r="B12" s="13" t="s">
        <v>13</v>
      </c>
      <c r="C12" s="13"/>
      <c r="D12" s="11">
        <f>SUM(D13:D14)</f>
        <v>718947.18</v>
      </c>
      <c r="K12" s="16"/>
    </row>
    <row r="13" spans="1:11" ht="12.95" customHeight="1" x14ac:dyDescent="0.25">
      <c r="A13" s="10" t="s">
        <v>14</v>
      </c>
      <c r="B13" s="13"/>
      <c r="C13" s="18" t="s">
        <v>113</v>
      </c>
      <c r="D13" s="11">
        <v>708447.18</v>
      </c>
    </row>
    <row r="14" spans="1:11" ht="12.95" customHeight="1" x14ac:dyDescent="0.25">
      <c r="A14" s="10" t="s">
        <v>15</v>
      </c>
      <c r="B14" s="13"/>
      <c r="C14" s="18" t="s">
        <v>16</v>
      </c>
      <c r="D14" s="11">
        <v>10500</v>
      </c>
    </row>
    <row r="15" spans="1:11" ht="12.95" customHeight="1" x14ac:dyDescent="0.25">
      <c r="A15" s="10" t="s">
        <v>17</v>
      </c>
      <c r="B15" s="13" t="s">
        <v>18</v>
      </c>
      <c r="C15" s="13"/>
      <c r="D15" s="11">
        <f>SUM(D16:D17)</f>
        <v>481891.96</v>
      </c>
    </row>
    <row r="16" spans="1:11" ht="12.95" customHeight="1" x14ac:dyDescent="0.25">
      <c r="A16" s="10" t="s">
        <v>19</v>
      </c>
      <c r="B16" s="13"/>
      <c r="C16" s="18" t="s">
        <v>114</v>
      </c>
      <c r="D16" s="11">
        <v>471391.96</v>
      </c>
    </row>
    <row r="17" spans="1:6" ht="12.95" customHeight="1" x14ac:dyDescent="0.25">
      <c r="A17" s="10" t="s">
        <v>20</v>
      </c>
      <c r="B17" s="13"/>
      <c r="C17" s="18" t="s">
        <v>21</v>
      </c>
      <c r="D17" s="11">
        <v>10500</v>
      </c>
    </row>
    <row r="18" spans="1:6" ht="12.95" customHeight="1" x14ac:dyDescent="0.25">
      <c r="A18" s="10" t="s">
        <v>22</v>
      </c>
      <c r="B18" s="28" t="s">
        <v>23</v>
      </c>
      <c r="C18" s="28"/>
      <c r="D18" s="11">
        <f>SUM(D19:D20)</f>
        <v>237055.22000000003</v>
      </c>
      <c r="E18" s="3"/>
    </row>
    <row r="19" spans="1:6" ht="12.95" customHeight="1" x14ac:dyDescent="0.25">
      <c r="A19" s="10" t="s">
        <v>24</v>
      </c>
      <c r="B19" s="13"/>
      <c r="C19" s="18" t="s">
        <v>115</v>
      </c>
      <c r="D19" s="11">
        <f>D10+D13-D16</f>
        <v>237055.22000000003</v>
      </c>
    </row>
    <row r="20" spans="1:6" ht="12.95" customHeight="1" x14ac:dyDescent="0.25">
      <c r="A20" s="10" t="s">
        <v>25</v>
      </c>
      <c r="B20" s="13"/>
      <c r="C20" s="18" t="s">
        <v>26</v>
      </c>
      <c r="D20" s="11">
        <f>D11+D14-D17</f>
        <v>0</v>
      </c>
    </row>
    <row r="21" spans="1:6" ht="12.95" customHeight="1" x14ac:dyDescent="0.25">
      <c r="A21" s="10" t="s">
        <v>27</v>
      </c>
      <c r="B21" s="13" t="s">
        <v>28</v>
      </c>
      <c r="C21" s="13"/>
      <c r="D21" s="11">
        <f>D22+F24+D25+D26+D27+D28+D29+D30+D31+D32+D33+D34+D35+D36+D37+D38+D23</f>
        <v>540915.23579999991</v>
      </c>
    </row>
    <row r="22" spans="1:6" ht="12.95" customHeight="1" x14ac:dyDescent="0.25">
      <c r="A22" s="10" t="s">
        <v>29</v>
      </c>
      <c r="B22" s="13"/>
      <c r="C22" s="18" t="s">
        <v>30</v>
      </c>
      <c r="D22" s="11">
        <v>98500.35</v>
      </c>
      <c r="F22" s="3"/>
    </row>
    <row r="23" spans="1:6" s="1" customFormat="1" ht="12.95" customHeight="1" x14ac:dyDescent="0.2">
      <c r="A23" s="10" t="s">
        <v>31</v>
      </c>
      <c r="B23" s="13"/>
      <c r="C23" s="18" t="s">
        <v>116</v>
      </c>
      <c r="D23" s="11"/>
      <c r="F23" s="30"/>
    </row>
    <row r="24" spans="1:6" s="1" customFormat="1" ht="12.95" customHeight="1" x14ac:dyDescent="0.25">
      <c r="A24" s="10" t="s">
        <v>32</v>
      </c>
      <c r="B24" s="12"/>
      <c r="C24" s="18" t="s">
        <v>117</v>
      </c>
      <c r="D24" s="17">
        <v>194619.14</v>
      </c>
      <c r="F24" s="31"/>
    </row>
    <row r="25" spans="1:6" s="1" customFormat="1" ht="12.95" customHeight="1" x14ac:dyDescent="0.2">
      <c r="A25" s="10" t="s">
        <v>33</v>
      </c>
      <c r="B25" s="13"/>
      <c r="C25" s="1" t="s">
        <v>108</v>
      </c>
      <c r="D25" s="20">
        <v>145129.4</v>
      </c>
      <c r="F25" s="30"/>
    </row>
    <row r="26" spans="1:6" s="1" customFormat="1" ht="12.95" customHeight="1" x14ac:dyDescent="0.2">
      <c r="A26" s="10" t="s">
        <v>34</v>
      </c>
      <c r="B26" s="13"/>
      <c r="C26" s="18" t="s">
        <v>43</v>
      </c>
      <c r="D26" s="29">
        <v>153327.09</v>
      </c>
    </row>
    <row r="27" spans="1:6" s="1" customFormat="1" ht="12.95" customHeight="1" x14ac:dyDescent="0.2">
      <c r="A27" s="10" t="s">
        <v>35</v>
      </c>
      <c r="B27" s="13"/>
      <c r="C27" s="18" t="s">
        <v>80</v>
      </c>
      <c r="D27" s="11">
        <v>22771.35</v>
      </c>
    </row>
    <row r="28" spans="1:6" s="1" customFormat="1" ht="12.95" customHeight="1" x14ac:dyDescent="0.2">
      <c r="A28" s="10" t="s">
        <v>36</v>
      </c>
      <c r="B28" s="13"/>
      <c r="C28" s="18" t="s">
        <v>151</v>
      </c>
      <c r="D28" s="11">
        <v>3986</v>
      </c>
    </row>
    <row r="29" spans="1:6" s="1" customFormat="1" ht="12.95" customHeight="1" x14ac:dyDescent="0.2">
      <c r="A29" s="10" t="s">
        <v>37</v>
      </c>
      <c r="B29" s="13"/>
      <c r="C29" s="18" t="s">
        <v>118</v>
      </c>
      <c r="D29" s="20">
        <v>4628.93</v>
      </c>
    </row>
    <row r="30" spans="1:6" s="1" customFormat="1" ht="12.95" customHeight="1" x14ac:dyDescent="0.2">
      <c r="A30" s="10" t="s">
        <v>89</v>
      </c>
      <c r="B30" s="13"/>
      <c r="C30" s="17" t="s">
        <v>123</v>
      </c>
      <c r="D30" s="20">
        <v>598.36199999999997</v>
      </c>
    </row>
    <row r="31" spans="1:6" s="1" customFormat="1" ht="12.95" customHeight="1" x14ac:dyDescent="0.2">
      <c r="A31" s="10" t="s">
        <v>38</v>
      </c>
      <c r="B31" s="13"/>
      <c r="C31" s="18" t="s">
        <v>109</v>
      </c>
      <c r="D31" s="11">
        <v>1485</v>
      </c>
    </row>
    <row r="32" spans="1:6" s="1" customFormat="1" ht="12.95" customHeight="1" x14ac:dyDescent="0.2">
      <c r="A32" s="10" t="s">
        <v>76</v>
      </c>
      <c r="B32" s="12"/>
      <c r="C32" s="17" t="s">
        <v>122</v>
      </c>
      <c r="D32" s="11">
        <v>0</v>
      </c>
    </row>
    <row r="33" spans="1:4" s="1" customFormat="1" ht="12.95" customHeight="1" x14ac:dyDescent="0.2">
      <c r="A33" s="10" t="s">
        <v>79</v>
      </c>
      <c r="B33" s="12"/>
      <c r="C33" s="18" t="s">
        <v>124</v>
      </c>
      <c r="D33" s="11">
        <f>5257.48+8000</f>
        <v>13257.48</v>
      </c>
    </row>
    <row r="34" spans="1:4" s="1" customFormat="1" ht="12.95" customHeight="1" x14ac:dyDescent="0.2">
      <c r="A34" s="10" t="s">
        <v>81</v>
      </c>
      <c r="B34" s="12"/>
      <c r="C34" s="18" t="s">
        <v>110</v>
      </c>
      <c r="D34" s="20">
        <v>0</v>
      </c>
    </row>
    <row r="35" spans="1:4" s="1" customFormat="1" ht="12.95" customHeight="1" x14ac:dyDescent="0.2">
      <c r="A35" s="10" t="s">
        <v>82</v>
      </c>
      <c r="B35" s="12"/>
      <c r="C35" s="18" t="s">
        <v>111</v>
      </c>
      <c r="D35" s="11">
        <v>8804.92</v>
      </c>
    </row>
    <row r="36" spans="1:4" s="1" customFormat="1" ht="12.95" customHeight="1" x14ac:dyDescent="0.2">
      <c r="A36" s="10" t="s">
        <v>83</v>
      </c>
      <c r="B36" s="12"/>
      <c r="C36" s="18" t="s">
        <v>119</v>
      </c>
      <c r="D36" s="11">
        <v>23682.2</v>
      </c>
    </row>
    <row r="37" spans="1:4" s="1" customFormat="1" ht="12.95" customHeight="1" x14ac:dyDescent="0.2">
      <c r="A37" s="10" t="s">
        <v>84</v>
      </c>
      <c r="B37" s="12"/>
      <c r="C37" s="12" t="s">
        <v>77</v>
      </c>
      <c r="D37" s="11">
        <f>D15*1.5%</f>
        <v>7228.3793999999998</v>
      </c>
    </row>
    <row r="38" spans="1:4" s="1" customFormat="1" ht="12.95" customHeight="1" x14ac:dyDescent="0.2">
      <c r="A38" s="10" t="s">
        <v>85</v>
      </c>
      <c r="B38" s="12"/>
      <c r="C38" s="12" t="s">
        <v>39</v>
      </c>
      <c r="D38" s="11">
        <f>D12*0.08</f>
        <v>57515.774400000002</v>
      </c>
    </row>
    <row r="39" spans="1:4" s="1" customFormat="1" ht="12.95" customHeight="1" x14ac:dyDescent="0.2">
      <c r="A39" s="10" t="s">
        <v>40</v>
      </c>
      <c r="B39" s="12" t="s">
        <v>41</v>
      </c>
      <c r="C39" s="12"/>
      <c r="D39" s="11">
        <f>D15-D21</f>
        <v>-59023.275799999887</v>
      </c>
    </row>
    <row r="40" spans="1:4" s="1" customFormat="1" ht="12.95" customHeight="1" x14ac:dyDescent="0.2">
      <c r="A40" s="14" t="s">
        <v>42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44</v>
      </c>
      <c r="B41" s="12" t="s">
        <v>8</v>
      </c>
      <c r="C41" s="12"/>
      <c r="D41" s="20">
        <v>0</v>
      </c>
    </row>
    <row r="42" spans="1:4" s="1" customFormat="1" ht="12.95" customHeight="1" x14ac:dyDescent="0.2">
      <c r="A42" s="10" t="s">
        <v>45</v>
      </c>
      <c r="B42" s="12" t="s">
        <v>13</v>
      </c>
      <c r="C42" s="12"/>
      <c r="D42" s="11">
        <v>47033.43</v>
      </c>
    </row>
    <row r="43" spans="1:4" s="1" customFormat="1" ht="12.95" customHeight="1" x14ac:dyDescent="0.2">
      <c r="A43" s="10" t="s">
        <v>46</v>
      </c>
      <c r="B43" s="12" t="s">
        <v>18</v>
      </c>
      <c r="C43" s="12"/>
      <c r="D43" s="11">
        <v>26677.98</v>
      </c>
    </row>
    <row r="44" spans="1:4" s="1" customFormat="1" ht="12.95" customHeight="1" x14ac:dyDescent="0.2">
      <c r="A44" s="10" t="s">
        <v>47</v>
      </c>
      <c r="B44" s="12" t="s">
        <v>23</v>
      </c>
      <c r="C44" s="12"/>
      <c r="D44" s="11">
        <f>D41+D42-D43</f>
        <v>20355.45</v>
      </c>
    </row>
    <row r="45" spans="1:4" s="1" customFormat="1" ht="12.95" customHeight="1" x14ac:dyDescent="0.2">
      <c r="A45" s="10" t="s">
        <v>48</v>
      </c>
      <c r="B45" s="12" t="s">
        <v>28</v>
      </c>
      <c r="C45" s="12"/>
      <c r="D45" s="11">
        <f>SUM(D46:D48)</f>
        <v>62163.164099999995</v>
      </c>
    </row>
    <row r="46" spans="1:4" s="1" customFormat="1" ht="12.95" customHeight="1" x14ac:dyDescent="0.2">
      <c r="A46" s="10" t="s">
        <v>49</v>
      </c>
      <c r="B46" s="12"/>
      <c r="C46" s="12" t="s">
        <v>102</v>
      </c>
      <c r="D46" s="20">
        <v>58000.32</v>
      </c>
    </row>
    <row r="47" spans="1:4" s="1" customFormat="1" ht="12.95" customHeight="1" x14ac:dyDescent="0.2">
      <c r="A47" s="10" t="s">
        <v>50</v>
      </c>
      <c r="B47" s="12"/>
      <c r="C47" s="12" t="s">
        <v>77</v>
      </c>
      <c r="D47" s="11">
        <f>D43*1.5%</f>
        <v>400.16969999999998</v>
      </c>
    </row>
    <row r="48" spans="1:4" s="1" customFormat="1" ht="12.95" customHeight="1" x14ac:dyDescent="0.2">
      <c r="A48" s="10" t="s">
        <v>51</v>
      </c>
      <c r="B48" s="12"/>
      <c r="C48" s="12" t="s">
        <v>39</v>
      </c>
      <c r="D48" s="11">
        <f>D42*8%</f>
        <v>3762.6743999999999</v>
      </c>
    </row>
    <row r="49" spans="1:4" s="1" customFormat="1" ht="12.95" customHeight="1" x14ac:dyDescent="0.2">
      <c r="A49" s="10" t="s">
        <v>52</v>
      </c>
      <c r="B49" s="12" t="s">
        <v>41</v>
      </c>
      <c r="C49" s="12"/>
      <c r="D49" s="11">
        <f>D43-D45</f>
        <v>-35485.184099999999</v>
      </c>
    </row>
    <row r="50" spans="1:4" s="1" customFormat="1" ht="12.95" customHeight="1" x14ac:dyDescent="0.2">
      <c r="A50" s="14" t="s">
        <v>53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54</v>
      </c>
      <c r="B51" s="12" t="s">
        <v>8</v>
      </c>
      <c r="C51" s="12"/>
      <c r="D51" s="20">
        <v>0</v>
      </c>
    </row>
    <row r="52" spans="1:4" s="1" customFormat="1" ht="12.95" customHeight="1" x14ac:dyDescent="0.2">
      <c r="A52" s="10" t="s">
        <v>55</v>
      </c>
      <c r="B52" s="12" t="s">
        <v>13</v>
      </c>
      <c r="C52" s="12"/>
      <c r="D52" s="11">
        <v>589.16999999999996</v>
      </c>
    </row>
    <row r="53" spans="1:4" s="1" customFormat="1" ht="12.95" customHeight="1" x14ac:dyDescent="0.2">
      <c r="A53" s="10" t="s">
        <v>56</v>
      </c>
      <c r="B53" s="12" t="s">
        <v>18</v>
      </c>
      <c r="C53" s="12"/>
      <c r="D53" s="11">
        <v>325.66000000000003</v>
      </c>
    </row>
    <row r="54" spans="1:4" s="1" customFormat="1" ht="12.95" customHeight="1" x14ac:dyDescent="0.2">
      <c r="A54" s="10" t="s">
        <v>57</v>
      </c>
      <c r="B54" s="12" t="s">
        <v>23</v>
      </c>
      <c r="C54" s="12"/>
      <c r="D54" s="11">
        <f>D51+D52-D53</f>
        <v>263.50999999999993</v>
      </c>
    </row>
    <row r="55" spans="1:4" s="1" customFormat="1" ht="12.95" customHeight="1" x14ac:dyDescent="0.2">
      <c r="A55" s="10" t="s">
        <v>58</v>
      </c>
      <c r="B55" s="12" t="s">
        <v>28</v>
      </c>
      <c r="C55" s="12"/>
      <c r="D55" s="11">
        <f>SUM(D56:D58)</f>
        <v>935.1585</v>
      </c>
    </row>
    <row r="56" spans="1:4" s="1" customFormat="1" ht="12.95" customHeight="1" x14ac:dyDescent="0.2">
      <c r="A56" s="10" t="s">
        <v>59</v>
      </c>
      <c r="B56" s="12"/>
      <c r="C56" s="12" t="s">
        <v>102</v>
      </c>
      <c r="D56" s="20">
        <v>883.14</v>
      </c>
    </row>
    <row r="57" spans="1:4" s="1" customFormat="1" ht="12.95" customHeight="1" x14ac:dyDescent="0.2">
      <c r="A57" s="10" t="s">
        <v>60</v>
      </c>
      <c r="B57" s="12"/>
      <c r="C57" s="12" t="s">
        <v>77</v>
      </c>
      <c r="D57" s="11">
        <f>D53*1.5%</f>
        <v>4.8849</v>
      </c>
    </row>
    <row r="58" spans="1:4" s="1" customFormat="1" ht="12.95" customHeight="1" x14ac:dyDescent="0.2">
      <c r="A58" s="10" t="s">
        <v>78</v>
      </c>
      <c r="B58" s="12"/>
      <c r="C58" s="12" t="s">
        <v>39</v>
      </c>
      <c r="D58" s="11">
        <f>D52*8%</f>
        <v>47.133599999999994</v>
      </c>
    </row>
    <row r="59" spans="1:4" s="1" customFormat="1" ht="12.95" customHeight="1" x14ac:dyDescent="0.2">
      <c r="A59" s="10" t="s">
        <v>61</v>
      </c>
      <c r="B59" s="12" t="s">
        <v>41</v>
      </c>
      <c r="C59" s="12"/>
      <c r="D59" s="11">
        <f>D53-D55</f>
        <v>-609.49849999999992</v>
      </c>
    </row>
    <row r="60" spans="1:4" s="1" customFormat="1" ht="12.95" customHeight="1" x14ac:dyDescent="0.2">
      <c r="A60" s="14" t="s">
        <v>62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69</v>
      </c>
      <c r="B61" s="12" t="s">
        <v>8</v>
      </c>
      <c r="C61" s="12"/>
      <c r="D61" s="20">
        <v>0</v>
      </c>
    </row>
    <row r="62" spans="1:4" s="1" customFormat="1" ht="12.95" customHeight="1" x14ac:dyDescent="0.2">
      <c r="A62" s="10" t="s">
        <v>70</v>
      </c>
      <c r="B62" s="12" t="s">
        <v>13</v>
      </c>
      <c r="C62" s="12"/>
      <c r="D62" s="11">
        <v>427.88</v>
      </c>
    </row>
    <row r="63" spans="1:4" s="1" customFormat="1" ht="12.95" customHeight="1" x14ac:dyDescent="0.2">
      <c r="A63" s="10" t="s">
        <v>71</v>
      </c>
      <c r="B63" s="12" t="s">
        <v>18</v>
      </c>
      <c r="C63" s="12"/>
      <c r="D63" s="11">
        <v>236.16</v>
      </c>
    </row>
    <row r="64" spans="1:4" s="1" customFormat="1" ht="12.95" customHeight="1" x14ac:dyDescent="0.2">
      <c r="A64" s="10" t="s">
        <v>72</v>
      </c>
      <c r="B64" s="12" t="s">
        <v>23</v>
      </c>
      <c r="C64" s="12"/>
      <c r="D64" s="11">
        <f>D61+D62-D63</f>
        <v>191.72</v>
      </c>
    </row>
    <row r="65" spans="1:7" s="1" customFormat="1" ht="12.95" customHeight="1" x14ac:dyDescent="0.2">
      <c r="A65" s="10" t="s">
        <v>73</v>
      </c>
      <c r="B65" s="12" t="s">
        <v>28</v>
      </c>
      <c r="C65" s="12"/>
      <c r="D65" s="11">
        <f>SUM(D66:D68)</f>
        <v>679.68280000000004</v>
      </c>
    </row>
    <row r="66" spans="1:7" s="1" customFormat="1" ht="12.95" customHeight="1" x14ac:dyDescent="0.2">
      <c r="A66" s="10" t="s">
        <v>74</v>
      </c>
      <c r="B66" s="12"/>
      <c r="C66" s="12" t="s">
        <v>102</v>
      </c>
      <c r="D66" s="20">
        <v>641.91</v>
      </c>
    </row>
    <row r="67" spans="1:7" s="1" customFormat="1" ht="12.95" customHeight="1" x14ac:dyDescent="0.2">
      <c r="A67" s="10" t="s">
        <v>75</v>
      </c>
      <c r="B67" s="12"/>
      <c r="C67" s="12" t="s">
        <v>77</v>
      </c>
      <c r="D67" s="11">
        <f>D63*1.5%</f>
        <v>3.5423999999999998</v>
      </c>
    </row>
    <row r="68" spans="1:7" s="1" customFormat="1" ht="12.95" customHeight="1" x14ac:dyDescent="0.2">
      <c r="A68" s="10" t="s">
        <v>88</v>
      </c>
      <c r="B68" s="12"/>
      <c r="C68" s="12" t="s">
        <v>39</v>
      </c>
      <c r="D68" s="11">
        <f>D62*8%</f>
        <v>34.230400000000003</v>
      </c>
      <c r="G68" s="3"/>
    </row>
    <row r="69" spans="1:7" s="1" customFormat="1" ht="12.95" customHeight="1" x14ac:dyDescent="0.2">
      <c r="A69" s="10" t="s">
        <v>90</v>
      </c>
      <c r="B69" s="12" t="s">
        <v>41</v>
      </c>
      <c r="C69" s="12"/>
      <c r="D69" s="11">
        <f>D63-D65</f>
        <v>-443.52280000000007</v>
      </c>
    </row>
    <row r="70" spans="1:7" s="1" customFormat="1" ht="12.95" customHeight="1" x14ac:dyDescent="0.2">
      <c r="A70" s="14" t="s">
        <v>91</v>
      </c>
      <c r="B70" s="8" t="s">
        <v>63</v>
      </c>
      <c r="C70" s="8"/>
      <c r="D70" s="9"/>
    </row>
    <row r="71" spans="1:7" s="1" customFormat="1" ht="12.95" customHeight="1" x14ac:dyDescent="0.2">
      <c r="A71" s="10" t="s">
        <v>92</v>
      </c>
      <c r="B71" s="15" t="s">
        <v>86</v>
      </c>
      <c r="C71" s="15"/>
      <c r="D71" s="20">
        <v>0</v>
      </c>
    </row>
    <row r="72" spans="1:7" s="1" customFormat="1" ht="12.95" customHeight="1" x14ac:dyDescent="0.2">
      <c r="A72" s="10" t="s">
        <v>93</v>
      </c>
      <c r="B72" s="12" t="s">
        <v>64</v>
      </c>
      <c r="C72" s="12"/>
      <c r="D72" s="11">
        <f>D9+D41+D51+D61</f>
        <v>0</v>
      </c>
    </row>
    <row r="73" spans="1:7" s="1" customFormat="1" ht="12.95" customHeight="1" x14ac:dyDescent="0.2">
      <c r="A73" s="10" t="s">
        <v>94</v>
      </c>
      <c r="B73" s="12" t="s">
        <v>65</v>
      </c>
      <c r="C73" s="12"/>
      <c r="D73" s="11">
        <f>D12+D42+D52+D62</f>
        <v>766997.66000000015</v>
      </c>
    </row>
    <row r="74" spans="1:7" s="1" customFormat="1" ht="12.95" customHeight="1" x14ac:dyDescent="0.2">
      <c r="A74" s="10" t="s">
        <v>95</v>
      </c>
      <c r="B74" s="12" t="s">
        <v>66</v>
      </c>
      <c r="C74" s="12"/>
      <c r="D74" s="11">
        <f>D15+D43+D53+D63</f>
        <v>509131.75999999995</v>
      </c>
    </row>
    <row r="75" spans="1:7" s="1" customFormat="1" ht="12.95" customHeight="1" x14ac:dyDescent="0.2">
      <c r="A75" s="10" t="s">
        <v>96</v>
      </c>
      <c r="B75" s="12" t="s">
        <v>67</v>
      </c>
      <c r="C75" s="12"/>
      <c r="D75" s="11">
        <f>D72+D73-D74</f>
        <v>257865.9000000002</v>
      </c>
    </row>
    <row r="76" spans="1:7" s="1" customFormat="1" ht="12.95" customHeight="1" x14ac:dyDescent="0.2">
      <c r="A76" s="10" t="s">
        <v>97</v>
      </c>
      <c r="B76" s="12" t="s">
        <v>28</v>
      </c>
      <c r="C76" s="12"/>
      <c r="D76" s="11">
        <f>D21+D45+D55+D65</f>
        <v>604693.24119999981</v>
      </c>
    </row>
    <row r="77" spans="1:7" s="1" customFormat="1" ht="12.95" customHeight="1" x14ac:dyDescent="0.2">
      <c r="A77" s="10" t="s">
        <v>98</v>
      </c>
      <c r="B77" s="12" t="s">
        <v>68</v>
      </c>
      <c r="C77" s="12"/>
      <c r="D77" s="11">
        <f>D74-D76</f>
        <v>-95561.481199999864</v>
      </c>
    </row>
    <row r="78" spans="1:7" s="1" customFormat="1" ht="12.95" customHeight="1" x14ac:dyDescent="0.2">
      <c r="A78" s="10" t="s">
        <v>99</v>
      </c>
      <c r="B78" s="12" t="s">
        <v>87</v>
      </c>
      <c r="C78" s="12"/>
      <c r="D78" s="11">
        <f>D71+D74-D76</f>
        <v>-95561.481199999864</v>
      </c>
    </row>
    <row r="79" spans="1:7" s="1" customFormat="1" ht="12.95" customHeight="1" x14ac:dyDescent="0.2">
      <c r="A79" s="5" t="s">
        <v>106</v>
      </c>
      <c r="D79" s="4"/>
    </row>
    <row r="80" spans="1:7" s="1" customFormat="1" ht="12.95" customHeight="1" x14ac:dyDescent="0.2">
      <c r="A80" s="5" t="s">
        <v>107</v>
      </c>
      <c r="D80" s="4"/>
    </row>
    <row r="81" spans="1:4" s="1" customFormat="1" ht="12.95" customHeight="1" x14ac:dyDescent="0.2">
      <c r="A81" s="5" t="s">
        <v>121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8740157480314965" right="0.59055118110236227" top="0.19685039370078741" bottom="0.1968503937007874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5"/>
  <sheetViews>
    <sheetView topLeftCell="A13" workbookViewId="0">
      <selection activeCell="L23" sqref="L23"/>
    </sheetView>
  </sheetViews>
  <sheetFormatPr defaultRowHeight="15" x14ac:dyDescent="0.25"/>
  <cols>
    <col min="1" max="1" width="4.140625" customWidth="1"/>
    <col min="2" max="2" width="39.7109375" customWidth="1"/>
    <col min="4" max="4" width="11.85546875" customWidth="1"/>
    <col min="5" max="5" width="13.140625" customWidth="1"/>
    <col min="6" max="6" width="9.28515625" bestFit="1" customWidth="1"/>
  </cols>
  <sheetData>
    <row r="5" spans="1:6" x14ac:dyDescent="0.25">
      <c r="A5" s="22"/>
      <c r="B5" s="22" t="s">
        <v>120</v>
      </c>
      <c r="C5" s="22" t="s">
        <v>128</v>
      </c>
      <c r="D5" s="22" t="s">
        <v>129</v>
      </c>
      <c r="E5" s="22" t="s">
        <v>130</v>
      </c>
      <c r="F5" s="22"/>
    </row>
    <row r="6" spans="1:6" x14ac:dyDescent="0.25">
      <c r="A6" s="19"/>
      <c r="B6" s="19"/>
      <c r="C6" s="22" t="s">
        <v>131</v>
      </c>
      <c r="D6" s="24">
        <v>44134</v>
      </c>
      <c r="E6" s="19"/>
      <c r="F6" s="19"/>
    </row>
    <row r="7" spans="1:6" x14ac:dyDescent="0.25">
      <c r="A7" s="22">
        <v>1</v>
      </c>
      <c r="B7" s="25" t="s">
        <v>144</v>
      </c>
      <c r="C7" s="19"/>
      <c r="D7" s="21">
        <v>44105</v>
      </c>
      <c r="E7" s="23">
        <v>12500.26</v>
      </c>
      <c r="F7" s="22"/>
    </row>
    <row r="8" spans="1:6" ht="30" x14ac:dyDescent="0.25">
      <c r="A8" s="22">
        <v>2</v>
      </c>
      <c r="B8" s="25" t="s">
        <v>132</v>
      </c>
      <c r="C8" s="22" t="s">
        <v>131</v>
      </c>
      <c r="D8" s="24">
        <v>44134</v>
      </c>
      <c r="E8" s="22">
        <v>5133.7700000000004</v>
      </c>
      <c r="F8" s="22"/>
    </row>
    <row r="9" spans="1:6" x14ac:dyDescent="0.25">
      <c r="A9" s="22">
        <v>3</v>
      </c>
      <c r="B9" s="25" t="s">
        <v>133</v>
      </c>
      <c r="C9" s="22" t="s">
        <v>131</v>
      </c>
      <c r="D9" s="24">
        <v>44110</v>
      </c>
      <c r="E9" s="23">
        <v>843.3</v>
      </c>
      <c r="F9" s="22"/>
    </row>
    <row r="10" spans="1:6" ht="30" x14ac:dyDescent="0.25">
      <c r="A10" s="22">
        <v>4</v>
      </c>
      <c r="B10" s="25" t="s">
        <v>134</v>
      </c>
      <c r="C10" s="22" t="s">
        <v>131</v>
      </c>
      <c r="D10" s="24">
        <v>44133</v>
      </c>
      <c r="E10" s="22">
        <v>20000</v>
      </c>
      <c r="F10" s="22"/>
    </row>
    <row r="11" spans="1:6" x14ac:dyDescent="0.25">
      <c r="A11" s="22"/>
      <c r="B11" s="25"/>
      <c r="C11" s="22" t="s">
        <v>136</v>
      </c>
      <c r="D11" s="24">
        <v>44165</v>
      </c>
      <c r="E11" s="22"/>
      <c r="F11" s="22"/>
    </row>
    <row r="12" spans="1:6" x14ac:dyDescent="0.25">
      <c r="A12" s="22">
        <v>5</v>
      </c>
      <c r="B12" s="25" t="s">
        <v>135</v>
      </c>
      <c r="C12" s="19"/>
      <c r="D12" s="24">
        <v>44160</v>
      </c>
      <c r="E12" s="22">
        <v>4483.1499999999996</v>
      </c>
      <c r="F12" s="22"/>
    </row>
    <row r="13" spans="1:6" x14ac:dyDescent="0.25">
      <c r="A13" s="22">
        <v>6</v>
      </c>
      <c r="B13" s="25" t="s">
        <v>137</v>
      </c>
      <c r="C13" s="22" t="s">
        <v>136</v>
      </c>
      <c r="D13" s="24">
        <v>44147</v>
      </c>
      <c r="E13" s="22">
        <v>6299.88</v>
      </c>
      <c r="F13" s="22"/>
    </row>
    <row r="14" spans="1:6" x14ac:dyDescent="0.25">
      <c r="A14" s="22">
        <v>7</v>
      </c>
      <c r="B14" s="25" t="s">
        <v>138</v>
      </c>
      <c r="C14" s="22" t="s">
        <v>136</v>
      </c>
      <c r="D14" s="24">
        <v>44154</v>
      </c>
      <c r="E14" s="22">
        <v>2337.83</v>
      </c>
      <c r="F14" s="22"/>
    </row>
    <row r="15" spans="1:6" x14ac:dyDescent="0.25">
      <c r="A15" s="22">
        <v>8</v>
      </c>
      <c r="B15" s="25" t="s">
        <v>139</v>
      </c>
      <c r="C15" s="22" t="s">
        <v>136</v>
      </c>
      <c r="D15" s="24">
        <v>44160</v>
      </c>
      <c r="E15" s="22">
        <v>6299.88</v>
      </c>
      <c r="F15" s="22"/>
    </row>
    <row r="16" spans="1:6" x14ac:dyDescent="0.25">
      <c r="A16" s="22">
        <v>9</v>
      </c>
      <c r="B16" s="25" t="s">
        <v>140</v>
      </c>
      <c r="C16" s="22" t="s">
        <v>136</v>
      </c>
      <c r="D16" s="24">
        <v>44165</v>
      </c>
      <c r="E16" s="22">
        <v>5480</v>
      </c>
      <c r="F16" s="22"/>
    </row>
    <row r="17" spans="1:6" x14ac:dyDescent="0.25">
      <c r="A17" s="22"/>
      <c r="B17" s="19"/>
      <c r="C17" s="22" t="s">
        <v>141</v>
      </c>
      <c r="D17" s="24">
        <v>44195</v>
      </c>
      <c r="E17" s="19"/>
      <c r="F17" s="22"/>
    </row>
    <row r="18" spans="1:6" x14ac:dyDescent="0.25">
      <c r="A18" s="22">
        <v>10</v>
      </c>
      <c r="B18" s="25" t="s">
        <v>142</v>
      </c>
      <c r="C18" s="22" t="s">
        <v>141</v>
      </c>
      <c r="D18" s="24">
        <v>44166</v>
      </c>
      <c r="E18" s="22">
        <v>8913.0499999999993</v>
      </c>
      <c r="F18" s="22"/>
    </row>
    <row r="19" spans="1:6" x14ac:dyDescent="0.25">
      <c r="A19" s="22">
        <v>11</v>
      </c>
      <c r="B19" s="25" t="s">
        <v>143</v>
      </c>
      <c r="C19" s="22" t="s">
        <v>141</v>
      </c>
      <c r="D19" s="24">
        <v>44173</v>
      </c>
      <c r="E19" s="22">
        <v>6069.8</v>
      </c>
      <c r="F19" s="22"/>
    </row>
    <row r="20" spans="1:6" x14ac:dyDescent="0.25">
      <c r="A20" s="22">
        <v>12</v>
      </c>
      <c r="B20" s="22" t="s">
        <v>145</v>
      </c>
      <c r="C20" s="22" t="s">
        <v>141</v>
      </c>
      <c r="D20" s="24">
        <v>44188</v>
      </c>
      <c r="E20" s="22">
        <v>5100.58</v>
      </c>
      <c r="F20" s="22"/>
    </row>
    <row r="21" spans="1:6" x14ac:dyDescent="0.25">
      <c r="A21" s="22"/>
      <c r="B21" s="22"/>
      <c r="C21" s="22" t="s">
        <v>146</v>
      </c>
      <c r="D21" s="24">
        <v>44195</v>
      </c>
      <c r="E21" s="22"/>
      <c r="F21" s="22"/>
    </row>
    <row r="22" spans="1:6" x14ac:dyDescent="0.25">
      <c r="A22" s="22">
        <v>13</v>
      </c>
      <c r="B22" s="22" t="s">
        <v>147</v>
      </c>
      <c r="C22" s="22"/>
      <c r="D22" s="24">
        <v>44194</v>
      </c>
      <c r="E22" s="22">
        <v>7013.44</v>
      </c>
      <c r="F22" s="22"/>
    </row>
    <row r="23" spans="1:6" ht="33" customHeight="1" x14ac:dyDescent="0.25">
      <c r="A23" s="22"/>
      <c r="B23" s="25" t="s">
        <v>148</v>
      </c>
      <c r="C23" s="22"/>
      <c r="D23" s="24">
        <v>44194</v>
      </c>
      <c r="E23" s="22">
        <v>8025.41</v>
      </c>
      <c r="F23" s="19"/>
    </row>
    <row r="24" spans="1:6" x14ac:dyDescent="0.25">
      <c r="A24" s="22">
        <v>14</v>
      </c>
      <c r="B24" s="22" t="s">
        <v>150</v>
      </c>
      <c r="C24" s="22" t="s">
        <v>149</v>
      </c>
      <c r="D24" s="24">
        <v>44194</v>
      </c>
      <c r="E24" s="19"/>
      <c r="F24" s="22">
        <v>5257.48</v>
      </c>
    </row>
    <row r="25" spans="1:6" x14ac:dyDescent="0.25">
      <c r="A25" s="22"/>
      <c r="B25" s="22"/>
      <c r="C25" s="22"/>
      <c r="D25" s="24"/>
      <c r="E25" s="23">
        <f>SUM(E7:E24)</f>
        <v>98500.35</v>
      </c>
      <c r="F25" s="22"/>
    </row>
  </sheetData>
  <pageMargins left="0.70866141732283472" right="0.70866141732283472" top="0" bottom="0" header="0.31496062992125984" footer="0.31496062992125984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ремонт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2021-03-12T08:12:44Z</dcterms:modified>
</cp:coreProperties>
</file>