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40" windowWidth="19440" windowHeight="8895"/>
  </bookViews>
  <sheets>
    <sheet name="2017" sheetId="15" r:id="rId1"/>
    <sheet name="Текущий рем." sheetId="16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B15" i="16" l="1"/>
  <c r="B9" i="16"/>
  <c r="D34" i="15" l="1"/>
  <c r="D16" i="15"/>
  <c r="D30" i="15" l="1"/>
  <c r="D62" i="15"/>
  <c r="D52" i="15"/>
  <c r="D42" i="15"/>
  <c r="D17" i="15"/>
  <c r="D14" i="15"/>
  <c r="D13" i="15"/>
  <c r="D71" i="15" l="1"/>
  <c r="D11" i="15"/>
  <c r="D10" i="15"/>
  <c r="D20" i="15" l="1"/>
  <c r="D19" i="15"/>
  <c r="D15" i="15"/>
  <c r="D12" i="15"/>
  <c r="D9" i="15"/>
  <c r="D18" i="15" l="1"/>
  <c r="D68" i="15"/>
  <c r="D67" i="15"/>
  <c r="D65" i="15" s="1"/>
  <c r="D69" i="15" s="1"/>
  <c r="D64" i="15"/>
  <c r="D58" i="15"/>
  <c r="D57" i="15"/>
  <c r="D54" i="15"/>
  <c r="D48" i="15"/>
  <c r="D47" i="15"/>
  <c r="D44" i="15"/>
  <c r="D74" i="15"/>
  <c r="D73" i="15"/>
  <c r="D72" i="15"/>
  <c r="D45" i="15" l="1"/>
  <c r="D49" i="15" s="1"/>
  <c r="D75" i="15"/>
  <c r="D37" i="15"/>
  <c r="D55" i="15"/>
  <c r="D59" i="15" s="1"/>
  <c r="D38" i="15"/>
  <c r="D21" i="15" s="1"/>
  <c r="D76" i="15" l="1"/>
  <c r="D39" i="15"/>
  <c r="D77" i="15" l="1"/>
  <c r="D78" i="15"/>
</calcChain>
</file>

<file path=xl/sharedStrings.xml><?xml version="1.0" encoding="utf-8"?>
<sst xmlns="http://schemas.openxmlformats.org/spreadsheetml/2006/main" count="167" uniqueCount="140">
  <si>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</si>
  <si>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</si>
  <si>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</si>
  <si>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</si>
  <si>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</si>
  <si>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</si>
  <si>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</si>
  <si>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</si>
  <si>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</si>
  <si>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</si>
  <si>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</si>
  <si>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</si>
  <si>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</si>
  <si>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</si>
  <si>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Начислено за использование МОП</t>
  </si>
  <si>
    <t>1.3</t>
  </si>
  <si>
    <t>Общее поступление денежных средств</t>
  </si>
  <si>
    <t>1.3.1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</si>
  <si>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</si>
  <si>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</si>
  <si>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</si>
  <si>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</si>
  <si>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</si>
  <si>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</si>
  <si>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</si>
  <si>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</si>
  <si>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</si>
  <si>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</si>
  <si>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</si>
  <si>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</si>
  <si>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</si>
  <si>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</si>
  <si>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</si>
  <si>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Услуги по взысканию задолженности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</si>
  <si>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</si>
  <si>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</si>
  <si>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</si>
  <si>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</si>
  <si>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</si>
  <si>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</si>
  <si>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</si>
  <si>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</si>
  <si>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</si>
  <si>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</si>
  <si>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</si>
  <si>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</si>
  <si>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</si>
  <si>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</si>
  <si>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</si>
  <si>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</si>
  <si>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</si>
  <si>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</si>
  <si>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</si>
  <si>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</si>
  <si>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</si>
  <si>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</si>
  <si>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</si>
  <si>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</si>
  <si>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</si>
  <si>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</si>
  <si>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</si>
  <si>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</si>
  <si>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</si>
  <si>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</si>
  <si>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</si>
  <si>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</si>
  <si>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</si>
  <si>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</si>
  <si>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</si>
  <si>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</si>
  <si>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</si>
  <si>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</si>
  <si>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</si>
  <si>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</si>
  <si>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Распечатка, доставка квитанций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</si>
  <si>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</si>
  <si>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</si>
  <si>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</si>
  <si>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</si>
  <si>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</si>
  <si>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Обслуживание систем вентиляции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</si>
  <si>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</si>
  <si>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</si>
  <si>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</si>
  <si>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</si>
  <si>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</si>
  <si>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</si>
  <si>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</si>
  <si>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</si>
  <si>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Очистка кровли от снега и наледи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</si>
  <si>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</si>
  <si>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</si>
  <si>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</si>
  <si>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</si>
  <si>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</si>
  <si>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</si>
  <si>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</si>
  <si>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</si>
  <si>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</si>
  <si>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</si>
  <si>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</si>
  <si>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>Уход за цветочными клумбами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</si>
  <si>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</si>
  <si>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</si>
  <si>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</si>
  <si>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</si>
  <si>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</si>
  <si>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Обслуживание лифта</t>
  </si>
  <si>
    <t>Обслуживание ОПУ</t>
  </si>
  <si>
    <t>01 января 2017 года</t>
  </si>
  <si>
    <t>31 декабря 2017 года</t>
  </si>
  <si>
    <t>ул. Ключевая,14</t>
  </si>
  <si>
    <t>Содержание жилого помещения (в т.ч. обслуживание лифта, ОПУ, содержание ПТ)</t>
  </si>
  <si>
    <t>Задолженность на начало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</si>
  <si>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</si>
  <si>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</si>
  <si>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Задолженность на конец отчетного периода по жилому и нежилому фонду</t>
  </si>
  <si>
    <t>Аутсорсинг</t>
  </si>
  <si>
    <t>Транспортные услуги по вывозу снега</t>
  </si>
  <si>
    <t>Страхование и освидетельствование лифтов</t>
  </si>
  <si>
    <t>1.1.2</t>
  </si>
  <si>
    <t>1.2.2</t>
  </si>
  <si>
    <t>1.3.2</t>
  </si>
  <si>
    <t>1.4.2</t>
  </si>
  <si>
    <t>Прочие расходы(Долг за ХВС и Эл.эн.)</t>
  </si>
  <si>
    <t>Текущий ремонт, выполненный в 2017 году</t>
  </si>
  <si>
    <t>Наименование работ</t>
  </si>
  <si>
    <t>Ключевая,14</t>
  </si>
  <si>
    <t>Смена пружины</t>
  </si>
  <si>
    <t>Замена светильников с лампами накаливания</t>
  </si>
  <si>
    <t>Замена светильника на светильник с датчиком движения</t>
  </si>
  <si>
    <t>Итого</t>
  </si>
  <si>
    <t>Подготовка, поверка тепловычислителя "ЭльФ" в ИТП</t>
  </si>
  <si>
    <t>Подготовка, поверка комплекта термометров сопротивления в ИТП</t>
  </si>
  <si>
    <t>Организация повторного допуска узла учета тепла в эксплуатацию в ИТП</t>
  </si>
  <si>
    <t>Ремонт деревянных входных дверей 1,2,3 п.</t>
  </si>
  <si>
    <t>Смена замков навесных на тех.этаж и подвалы</t>
  </si>
  <si>
    <t>Ремонт МПШ кв. 1,13,32,37,39,108,110</t>
  </si>
  <si>
    <t>Окраска урн 1,2,3 п.</t>
  </si>
  <si>
    <t>Замена РЭЛЕ давления на ХВС в подвале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</si>
</sst>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49" fontId="1" fillId="3" borderId="1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/>
    <xf numFmtId="0" fontId="1" fillId="0" borderId="1" xfId="0" applyFont="1" applyBorder="1" applyAlignme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0" fontId="3" fillId="0" borderId="1" xfId="0" applyFont="1" applyBorder="1" applyAlignment="1">
      <alignment wrapText="1"/>
    </xf>
    <xf numFmtId="4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4" fontId="3" fillId="0" borderId="1" xfId="0" applyNumberFormat="1" applyFont="1" applyBorder="1" applyAlignment="1">
      <alignment horizontal="right"/>
    </xf>
    <xf numFmtId="0" fontId="5" fillId="0" borderId="1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2016/&#1050;&#1083;&#1102;&#1095;&#1077;&#1074;&#1072;&#1103;,14-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</sheetNames>
    <sheetDataSet>
      <sheetData sheetId="0">
        <row r="24">
          <cell r="D24">
            <v>93509.309999999939</v>
          </cell>
        </row>
        <row r="25">
          <cell r="D25">
            <v>75845.48</v>
          </cell>
        </row>
        <row r="26">
          <cell r="D26">
            <v>50707.55</v>
          </cell>
        </row>
        <row r="27">
          <cell r="D27">
            <v>1000</v>
          </cell>
        </row>
        <row r="51">
          <cell r="D51">
            <v>18682.339999999997</v>
          </cell>
        </row>
        <row r="61">
          <cell r="D61">
            <v>3862.3700000000008</v>
          </cell>
        </row>
        <row r="71">
          <cell r="D71">
            <v>68249.329999999929</v>
          </cell>
        </row>
        <row r="85">
          <cell r="D85">
            <v>-561.15389999980107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99"/>
  <sheetViews>
    <sheetView tabSelected="1" topLeftCell="A52" workbookViewId="0">
      <selection activeCell="D33" sqref="D33"/>
    </sheetView>
  </sheetViews>
  <sheetFormatPr defaultRowHeight="12.95" customHeight="1" x14ac:dyDescent="0.25"/>
  <cols>
    <col min="1" max="2" width="7.140625" style="1" customWidth="1"/>
    <col min="3" max="3" width="62.28515625" style="1" customWidth="1"/>
    <col min="4" max="4" width="15.7109375" style="4" customWidth="1"/>
    <col min="5" max="5" width="12" style="1" customWidth="1"/>
    <col min="6" max="22" width="9.140625" style="1"/>
  </cols>
  <sheetData>
    <row r="2" spans="1:11" ht="12.95" customHeight="1" x14ac:dyDescent="0.25">
      <c r="A2" s="2" t="s">
        <v>102</v>
      </c>
    </row>
    <row r="3" spans="1:11" ht="12.95" customHeight="1" x14ac:dyDescent="0.25">
      <c r="A3" s="1" t="s">
        <v>0</v>
      </c>
      <c r="C3" s="1" t="s">
        <v>109</v>
      </c>
    </row>
    <row r="4" spans="1:11" ht="12.95" customHeight="1" x14ac:dyDescent="0.25">
      <c r="A4" s="1" t="s">
        <v>1</v>
      </c>
      <c r="C4" s="1" t="s">
        <v>110</v>
      </c>
    </row>
    <row r="5" spans="1:11" ht="12.95" customHeight="1" x14ac:dyDescent="0.25">
      <c r="A5" s="1" t="s">
        <v>2</v>
      </c>
      <c r="C5" s="1" t="s">
        <v>111</v>
      </c>
    </row>
    <row r="7" spans="1:11" ht="12.95" customHeight="1" x14ac:dyDescent="0.25">
      <c r="A7" s="6" t="s">
        <v>3</v>
      </c>
      <c r="B7" s="20" t="s">
        <v>4</v>
      </c>
      <c r="C7" s="20"/>
      <c r="D7" s="7" t="s">
        <v>5</v>
      </c>
    </row>
    <row r="8" spans="1:11" ht="12.95" customHeight="1" x14ac:dyDescent="0.25">
      <c r="A8" s="8" t="s">
        <v>6</v>
      </c>
      <c r="B8" s="21" t="s">
        <v>112</v>
      </c>
      <c r="C8" s="21"/>
      <c r="D8" s="9"/>
    </row>
    <row r="9" spans="1:11" ht="12.95" customHeight="1" x14ac:dyDescent="0.25">
      <c r="A9" s="10" t="s">
        <v>7</v>
      </c>
      <c r="B9" s="22" t="s">
        <v>8</v>
      </c>
      <c r="C9" s="22"/>
      <c r="D9" s="11">
        <f>SUM(D10:D11)</f>
        <v>311856.37999999983</v>
      </c>
    </row>
    <row r="10" spans="1:11" ht="12.95" customHeight="1" x14ac:dyDescent="0.25">
      <c r="A10" s="10" t="s">
        <v>9</v>
      </c>
      <c r="B10" s="12"/>
      <c r="C10" s="19" t="s">
        <v>113</v>
      </c>
      <c r="D10" s="11">
        <f>'[1]2016'!$D$24+'[1]2016'!$D$25+'[1]2016'!$D$26+'[1]2016'!$D$51+'[1]2016'!$D$61+'[1]2016'!$D$71</f>
        <v>310856.37999999983</v>
      </c>
    </row>
    <row r="11" spans="1:11" ht="12.95" customHeight="1" x14ac:dyDescent="0.25">
      <c r="A11" s="10" t="s">
        <v>120</v>
      </c>
      <c r="B11" s="19"/>
      <c r="C11" s="19" t="s">
        <v>10</v>
      </c>
      <c r="D11" s="11">
        <f>'[1]2016'!$D$27</f>
        <v>1000</v>
      </c>
    </row>
    <row r="12" spans="1:11" ht="12.95" customHeight="1" x14ac:dyDescent="0.25">
      <c r="A12" s="10" t="s">
        <v>11</v>
      </c>
      <c r="B12" s="19" t="s">
        <v>12</v>
      </c>
      <c r="C12" s="19"/>
      <c r="D12" s="11">
        <f>SUM(D13:D14)</f>
        <v>1345859.8699999999</v>
      </c>
      <c r="K12" s="16"/>
    </row>
    <row r="13" spans="1:11" ht="12.95" customHeight="1" x14ac:dyDescent="0.25">
      <c r="A13" s="10" t="s">
        <v>13</v>
      </c>
      <c r="B13" s="19"/>
      <c r="C13" s="19" t="s">
        <v>114</v>
      </c>
      <c r="D13" s="11">
        <f>1104709+155774.38+9426.64+63949.85</f>
        <v>1333859.8699999999</v>
      </c>
      <c r="K13" s="17"/>
    </row>
    <row r="14" spans="1:11" ht="12.95" customHeight="1" x14ac:dyDescent="0.25">
      <c r="A14" s="10" t="s">
        <v>121</v>
      </c>
      <c r="B14" s="19"/>
      <c r="C14" s="19" t="s">
        <v>14</v>
      </c>
      <c r="D14" s="11">
        <f>12000</f>
        <v>12000</v>
      </c>
    </row>
    <row r="15" spans="1:11" ht="12.95" customHeight="1" x14ac:dyDescent="0.25">
      <c r="A15" s="10" t="s">
        <v>15</v>
      </c>
      <c r="B15" s="19" t="s">
        <v>16</v>
      </c>
      <c r="C15" s="19"/>
      <c r="D15" s="11">
        <f>SUM(D16:D17)</f>
        <v>1372987.3200000003</v>
      </c>
    </row>
    <row r="16" spans="1:11" ht="12.95" customHeight="1" x14ac:dyDescent="0.25">
      <c r="A16" s="10" t="s">
        <v>17</v>
      </c>
      <c r="B16" s="19"/>
      <c r="C16" s="19" t="s">
        <v>115</v>
      </c>
      <c r="D16" s="11">
        <f>1080551.74+192410.85+11474.6+77550.13</f>
        <v>1361987.3200000003</v>
      </c>
    </row>
    <row r="17" spans="1:5" ht="12.95" customHeight="1" x14ac:dyDescent="0.25">
      <c r="A17" s="10" t="s">
        <v>122</v>
      </c>
      <c r="B17" s="19"/>
      <c r="C17" s="19" t="s">
        <v>18</v>
      </c>
      <c r="D17" s="11">
        <f>11000</f>
        <v>11000</v>
      </c>
    </row>
    <row r="18" spans="1:5" ht="12.95" customHeight="1" x14ac:dyDescent="0.25">
      <c r="A18" s="10" t="s">
        <v>19</v>
      </c>
      <c r="B18" s="22" t="s">
        <v>20</v>
      </c>
      <c r="C18" s="22"/>
      <c r="D18" s="11">
        <f>SUM(D19:D20)</f>
        <v>284728.92999999947</v>
      </c>
    </row>
    <row r="19" spans="1:5" ht="12.95" customHeight="1" x14ac:dyDescent="0.25">
      <c r="A19" s="10" t="s">
        <v>21</v>
      </c>
      <c r="B19" s="19"/>
      <c r="C19" s="19" t="s">
        <v>116</v>
      </c>
      <c r="D19" s="11">
        <f>D10+D13-D16</f>
        <v>282728.92999999947</v>
      </c>
    </row>
    <row r="20" spans="1:5" ht="12.95" customHeight="1" x14ac:dyDescent="0.25">
      <c r="A20" s="10" t="s">
        <v>123</v>
      </c>
      <c r="B20" s="19"/>
      <c r="C20" s="19" t="s">
        <v>22</v>
      </c>
      <c r="D20" s="11">
        <f>D11+D14-D17</f>
        <v>2000</v>
      </c>
    </row>
    <row r="21" spans="1:5" ht="12.95" customHeight="1" x14ac:dyDescent="0.25">
      <c r="A21" s="10" t="s">
        <v>23</v>
      </c>
      <c r="B21" s="18" t="s">
        <v>24</v>
      </c>
      <c r="C21" s="18"/>
      <c r="D21" s="11">
        <f>D22+D24+D25+D26+D27+D28+D29+D30+D31+D32+D33+D34+D35+D36+D37+D38+D23</f>
        <v>1299003.6694000002</v>
      </c>
      <c r="E21" s="3"/>
    </row>
    <row r="22" spans="1:5" ht="12.95" customHeight="1" x14ac:dyDescent="0.25">
      <c r="A22" s="10" t="s">
        <v>25</v>
      </c>
      <c r="B22" s="18"/>
      <c r="C22" s="18" t="s">
        <v>26</v>
      </c>
      <c r="D22" s="11">
        <v>86276.94</v>
      </c>
    </row>
    <row r="23" spans="1:5" ht="12.95" customHeight="1" x14ac:dyDescent="0.25">
      <c r="A23" s="10" t="s">
        <v>27</v>
      </c>
      <c r="B23" s="18"/>
      <c r="C23" s="18" t="s">
        <v>89</v>
      </c>
      <c r="D23" s="11">
        <v>0</v>
      </c>
    </row>
    <row r="24" spans="1:5" ht="12.95" customHeight="1" x14ac:dyDescent="0.25">
      <c r="A24" s="10" t="s">
        <v>29</v>
      </c>
      <c r="B24" s="12"/>
      <c r="C24" s="18" t="s">
        <v>28</v>
      </c>
      <c r="D24" s="11">
        <v>360481.52</v>
      </c>
    </row>
    <row r="25" spans="1:5" ht="12.95" customHeight="1" x14ac:dyDescent="0.25">
      <c r="A25" s="10" t="s">
        <v>30</v>
      </c>
      <c r="B25" s="18"/>
      <c r="C25" s="1" t="s">
        <v>107</v>
      </c>
      <c r="D25" s="11">
        <v>283108.40000000002</v>
      </c>
    </row>
    <row r="26" spans="1:5" ht="12.95" customHeight="1" x14ac:dyDescent="0.25">
      <c r="A26" s="10" t="s">
        <v>31</v>
      </c>
      <c r="B26" s="18"/>
      <c r="C26" s="18" t="s">
        <v>41</v>
      </c>
      <c r="D26" s="11">
        <v>268388.17</v>
      </c>
    </row>
    <row r="27" spans="1:5" s="1" customFormat="1" ht="12.95" customHeight="1" x14ac:dyDescent="0.2">
      <c r="A27" s="10" t="s">
        <v>32</v>
      </c>
      <c r="B27" s="18"/>
      <c r="C27" s="18" t="s">
        <v>79</v>
      </c>
      <c r="D27" s="11">
        <v>51723.35</v>
      </c>
    </row>
    <row r="28" spans="1:5" s="1" customFormat="1" ht="12.95" customHeight="1" x14ac:dyDescent="0.2">
      <c r="A28" s="10" t="s">
        <v>34</v>
      </c>
      <c r="B28" s="18"/>
      <c r="C28" s="18" t="s">
        <v>101</v>
      </c>
      <c r="D28" s="11">
        <v>35998.07</v>
      </c>
    </row>
    <row r="29" spans="1:5" s="1" customFormat="1" ht="12.95" customHeight="1" x14ac:dyDescent="0.2">
      <c r="A29" s="10" t="s">
        <v>35</v>
      </c>
      <c r="B29" s="18"/>
      <c r="C29" s="18" t="s">
        <v>80</v>
      </c>
      <c r="D29" s="11">
        <v>0</v>
      </c>
    </row>
    <row r="30" spans="1:5" s="1" customFormat="1" ht="12.95" customHeight="1" x14ac:dyDescent="0.2">
      <c r="A30" s="10" t="s">
        <v>90</v>
      </c>
      <c r="B30" s="18"/>
      <c r="C30" s="12" t="s">
        <v>124</v>
      </c>
      <c r="D30" s="11">
        <f>4920.97+3545.61</f>
        <v>8466.58</v>
      </c>
    </row>
    <row r="31" spans="1:5" s="1" customFormat="1" ht="12.95" customHeight="1" x14ac:dyDescent="0.2">
      <c r="A31" s="10" t="s">
        <v>36</v>
      </c>
      <c r="B31" s="18"/>
      <c r="C31" s="18" t="s">
        <v>74</v>
      </c>
      <c r="D31" s="11">
        <v>3828</v>
      </c>
    </row>
    <row r="32" spans="1:5" s="1" customFormat="1" ht="12.95" customHeight="1" x14ac:dyDescent="0.2">
      <c r="A32" s="10" t="s">
        <v>75</v>
      </c>
      <c r="B32" s="12"/>
      <c r="C32" s="12" t="s">
        <v>117</v>
      </c>
      <c r="D32" s="11">
        <v>31845.02</v>
      </c>
    </row>
    <row r="33" spans="1:4" s="1" customFormat="1" ht="12.95" customHeight="1" x14ac:dyDescent="0.2">
      <c r="A33" s="10" t="s">
        <v>78</v>
      </c>
      <c r="B33" s="12"/>
      <c r="C33" s="18" t="s">
        <v>118</v>
      </c>
      <c r="D33" s="11">
        <v>9358</v>
      </c>
    </row>
    <row r="34" spans="1:4" s="1" customFormat="1" ht="12.95" customHeight="1" x14ac:dyDescent="0.2">
      <c r="A34" s="10" t="s">
        <v>81</v>
      </c>
      <c r="B34" s="12"/>
      <c r="C34" s="18" t="s">
        <v>119</v>
      </c>
      <c r="D34" s="11">
        <f>1575.62+9000</f>
        <v>10575.619999999999</v>
      </c>
    </row>
    <row r="35" spans="1:4" s="1" customFormat="1" ht="12.95" customHeight="1" x14ac:dyDescent="0.2">
      <c r="A35" s="10" t="s">
        <v>82</v>
      </c>
      <c r="B35" s="12"/>
      <c r="C35" s="18" t="s">
        <v>108</v>
      </c>
      <c r="D35" s="11">
        <v>16997.650000000001</v>
      </c>
    </row>
    <row r="36" spans="1:4" s="1" customFormat="1" ht="12.95" customHeight="1" x14ac:dyDescent="0.2">
      <c r="A36" s="10" t="s">
        <v>83</v>
      </c>
      <c r="B36" s="12"/>
      <c r="C36" s="18" t="s">
        <v>33</v>
      </c>
      <c r="D36" s="11">
        <v>3692.75</v>
      </c>
    </row>
    <row r="37" spans="1:4" s="1" customFormat="1" ht="12.95" customHeight="1" x14ac:dyDescent="0.2">
      <c r="A37" s="10" t="s">
        <v>84</v>
      </c>
      <c r="B37" s="12"/>
      <c r="C37" s="12" t="s">
        <v>76</v>
      </c>
      <c r="D37" s="11">
        <f>D15*1.5%</f>
        <v>20594.809800000003</v>
      </c>
    </row>
    <row r="38" spans="1:4" s="1" customFormat="1" ht="12.95" customHeight="1" x14ac:dyDescent="0.2">
      <c r="A38" s="10" t="s">
        <v>85</v>
      </c>
      <c r="B38" s="12"/>
      <c r="C38" s="12" t="s">
        <v>37</v>
      </c>
      <c r="D38" s="11">
        <f>D12*8%</f>
        <v>107668.78959999999</v>
      </c>
    </row>
    <row r="39" spans="1:4" s="1" customFormat="1" ht="12.95" customHeight="1" x14ac:dyDescent="0.2">
      <c r="A39" s="10" t="s">
        <v>38</v>
      </c>
      <c r="B39" s="12" t="s">
        <v>39</v>
      </c>
      <c r="C39" s="12"/>
      <c r="D39" s="11">
        <f>D15-D21</f>
        <v>73983.650600000052</v>
      </c>
    </row>
    <row r="40" spans="1:4" s="1" customFormat="1" ht="12.95" customHeight="1" x14ac:dyDescent="0.2">
      <c r="A40" s="13" t="s">
        <v>40</v>
      </c>
      <c r="B40" s="8" t="s">
        <v>103</v>
      </c>
      <c r="C40" s="8"/>
      <c r="D40" s="9"/>
    </row>
    <row r="41" spans="1:4" s="1" customFormat="1" ht="12.95" customHeight="1" x14ac:dyDescent="0.2">
      <c r="A41" s="10" t="s">
        <v>42</v>
      </c>
      <c r="B41" s="12" t="s">
        <v>8</v>
      </c>
      <c r="C41" s="12"/>
      <c r="D41" s="11">
        <v>0</v>
      </c>
    </row>
    <row r="42" spans="1:4" s="1" customFormat="1" ht="12.95" customHeight="1" x14ac:dyDescent="0.2">
      <c r="A42" s="10" t="s">
        <v>43</v>
      </c>
      <c r="B42" s="12" t="s">
        <v>12</v>
      </c>
      <c r="C42" s="12"/>
      <c r="D42" s="11">
        <f>102683.87</f>
        <v>102683.87</v>
      </c>
    </row>
    <row r="43" spans="1:4" s="1" customFormat="1" ht="12.95" customHeight="1" x14ac:dyDescent="0.2">
      <c r="A43" s="10" t="s">
        <v>44</v>
      </c>
      <c r="B43" s="12" t="s">
        <v>16</v>
      </c>
      <c r="C43" s="12"/>
      <c r="D43" s="11">
        <v>87934.15</v>
      </c>
    </row>
    <row r="44" spans="1:4" s="1" customFormat="1" ht="12.95" customHeight="1" x14ac:dyDescent="0.2">
      <c r="A44" s="10" t="s">
        <v>45</v>
      </c>
      <c r="B44" s="12" t="s">
        <v>20</v>
      </c>
      <c r="C44" s="12"/>
      <c r="D44" s="11">
        <f>D41+D42-D43</f>
        <v>14749.720000000001</v>
      </c>
    </row>
    <row r="45" spans="1:4" s="1" customFormat="1" ht="12.95" customHeight="1" x14ac:dyDescent="0.2">
      <c r="A45" s="10" t="s">
        <v>46</v>
      </c>
      <c r="B45" s="12" t="s">
        <v>24</v>
      </c>
      <c r="C45" s="12"/>
      <c r="D45" s="11">
        <f>SUM(D46:D48)</f>
        <v>86123.721850000002</v>
      </c>
    </row>
    <row r="46" spans="1:4" s="1" customFormat="1" ht="12.95" customHeight="1" x14ac:dyDescent="0.2">
      <c r="A46" s="10" t="s">
        <v>47</v>
      </c>
      <c r="B46" s="12"/>
      <c r="C46" s="12" t="s">
        <v>104</v>
      </c>
      <c r="D46" s="11">
        <v>76590</v>
      </c>
    </row>
    <row r="47" spans="1:4" s="1" customFormat="1" ht="12.95" customHeight="1" x14ac:dyDescent="0.2">
      <c r="A47" s="10" t="s">
        <v>48</v>
      </c>
      <c r="B47" s="12"/>
      <c r="C47" s="12" t="s">
        <v>76</v>
      </c>
      <c r="D47" s="11">
        <f>D43*1.5%</f>
        <v>1319.0122499999998</v>
      </c>
    </row>
    <row r="48" spans="1:4" s="1" customFormat="1" ht="12.95" customHeight="1" x14ac:dyDescent="0.2">
      <c r="A48" s="10" t="s">
        <v>49</v>
      </c>
      <c r="B48" s="12"/>
      <c r="C48" s="12" t="s">
        <v>37</v>
      </c>
      <c r="D48" s="11">
        <f>D42*8%</f>
        <v>8214.7096000000001</v>
      </c>
    </row>
    <row r="49" spans="1:4" s="1" customFormat="1" ht="12.95" customHeight="1" x14ac:dyDescent="0.2">
      <c r="A49" s="10" t="s">
        <v>50</v>
      </c>
      <c r="B49" s="12" t="s">
        <v>39</v>
      </c>
      <c r="C49" s="12"/>
      <c r="D49" s="11">
        <f>D43-D45</f>
        <v>1810.4281499999925</v>
      </c>
    </row>
    <row r="50" spans="1:4" s="1" customFormat="1" ht="12.95" customHeight="1" x14ac:dyDescent="0.2">
      <c r="A50" s="13" t="s">
        <v>51</v>
      </c>
      <c r="B50" s="8" t="s">
        <v>105</v>
      </c>
      <c r="C50" s="8"/>
      <c r="D50" s="9"/>
    </row>
    <row r="51" spans="1:4" s="1" customFormat="1" ht="12.95" customHeight="1" x14ac:dyDescent="0.2">
      <c r="A51" s="10" t="s">
        <v>52</v>
      </c>
      <c r="B51" s="12" t="s">
        <v>8</v>
      </c>
      <c r="C51" s="12"/>
      <c r="D51" s="11">
        <v>0</v>
      </c>
    </row>
    <row r="52" spans="1:4" s="1" customFormat="1" ht="12.95" customHeight="1" x14ac:dyDescent="0.2">
      <c r="A52" s="10" t="s">
        <v>53</v>
      </c>
      <c r="B52" s="12" t="s">
        <v>12</v>
      </c>
      <c r="C52" s="12"/>
      <c r="D52" s="11">
        <f>3344.51</f>
        <v>3344.51</v>
      </c>
    </row>
    <row r="53" spans="1:4" s="1" customFormat="1" ht="12.95" customHeight="1" x14ac:dyDescent="0.2">
      <c r="A53" s="10" t="s">
        <v>54</v>
      </c>
      <c r="B53" s="12" t="s">
        <v>16</v>
      </c>
      <c r="C53" s="12"/>
      <c r="D53" s="11">
        <v>2882.51</v>
      </c>
    </row>
    <row r="54" spans="1:4" s="1" customFormat="1" ht="12.95" customHeight="1" x14ac:dyDescent="0.2">
      <c r="A54" s="10" t="s">
        <v>55</v>
      </c>
      <c r="B54" s="12" t="s">
        <v>20</v>
      </c>
      <c r="C54" s="12"/>
      <c r="D54" s="11">
        <f>D51+D52-D53</f>
        <v>462</v>
      </c>
    </row>
    <row r="55" spans="1:4" s="1" customFormat="1" ht="12.95" customHeight="1" x14ac:dyDescent="0.2">
      <c r="A55" s="10" t="s">
        <v>56</v>
      </c>
      <c r="B55" s="12" t="s">
        <v>24</v>
      </c>
      <c r="C55" s="12"/>
      <c r="D55" s="11">
        <f>SUM(D56:D58)</f>
        <v>35292.928449999999</v>
      </c>
    </row>
    <row r="56" spans="1:4" s="1" customFormat="1" ht="12.95" customHeight="1" x14ac:dyDescent="0.2">
      <c r="A56" s="10" t="s">
        <v>57</v>
      </c>
      <c r="B56" s="12"/>
      <c r="C56" s="12" t="s">
        <v>104</v>
      </c>
      <c r="D56" s="11">
        <v>34982.129999999997</v>
      </c>
    </row>
    <row r="57" spans="1:4" s="1" customFormat="1" ht="12.95" customHeight="1" x14ac:dyDescent="0.2">
      <c r="A57" s="10" t="s">
        <v>58</v>
      </c>
      <c r="B57" s="12"/>
      <c r="C57" s="12" t="s">
        <v>76</v>
      </c>
      <c r="D57" s="11">
        <f>D53*1.5%</f>
        <v>43.237650000000002</v>
      </c>
    </row>
    <row r="58" spans="1:4" s="1" customFormat="1" ht="12.95" customHeight="1" x14ac:dyDescent="0.2">
      <c r="A58" s="10" t="s">
        <v>77</v>
      </c>
      <c r="B58" s="12"/>
      <c r="C58" s="12" t="s">
        <v>37</v>
      </c>
      <c r="D58" s="11">
        <f>D52*8%</f>
        <v>267.56080000000003</v>
      </c>
    </row>
    <row r="59" spans="1:4" s="1" customFormat="1" ht="12.95" customHeight="1" x14ac:dyDescent="0.2">
      <c r="A59" s="10" t="s">
        <v>59</v>
      </c>
      <c r="B59" s="12" t="s">
        <v>39</v>
      </c>
      <c r="C59" s="12"/>
      <c r="D59" s="11">
        <f>D53-D55</f>
        <v>-32410.418449999997</v>
      </c>
    </row>
    <row r="60" spans="1:4" s="1" customFormat="1" ht="12.95" customHeight="1" x14ac:dyDescent="0.2">
      <c r="A60" s="13" t="s">
        <v>60</v>
      </c>
      <c r="B60" s="8" t="s">
        <v>106</v>
      </c>
      <c r="C60" s="8"/>
      <c r="D60" s="9"/>
    </row>
    <row r="61" spans="1:4" s="1" customFormat="1" ht="12.95" customHeight="1" x14ac:dyDescent="0.2">
      <c r="A61" s="10" t="s">
        <v>67</v>
      </c>
      <c r="B61" s="12" t="s">
        <v>8</v>
      </c>
      <c r="C61" s="12"/>
      <c r="D61" s="11">
        <v>0</v>
      </c>
    </row>
    <row r="62" spans="1:4" s="1" customFormat="1" ht="12.95" customHeight="1" x14ac:dyDescent="0.2">
      <c r="A62" s="10" t="s">
        <v>68</v>
      </c>
      <c r="B62" s="12" t="s">
        <v>12</v>
      </c>
      <c r="C62" s="12"/>
      <c r="D62" s="11">
        <f>1476.15</f>
        <v>1476.15</v>
      </c>
    </row>
    <row r="63" spans="1:4" s="1" customFormat="1" ht="12.95" customHeight="1" x14ac:dyDescent="0.2">
      <c r="A63" s="10" t="s">
        <v>69</v>
      </c>
      <c r="B63" s="12" t="s">
        <v>16</v>
      </c>
      <c r="C63" s="12"/>
      <c r="D63" s="11">
        <v>1205.45</v>
      </c>
    </row>
    <row r="64" spans="1:4" s="1" customFormat="1" ht="12.95" customHeight="1" x14ac:dyDescent="0.2">
      <c r="A64" s="10" t="s">
        <v>70</v>
      </c>
      <c r="B64" s="12" t="s">
        <v>20</v>
      </c>
      <c r="C64" s="12"/>
      <c r="D64" s="11">
        <f>D61+D62-D63</f>
        <v>270.70000000000005</v>
      </c>
    </row>
    <row r="65" spans="1:4" s="1" customFormat="1" ht="12.95" customHeight="1" x14ac:dyDescent="0.2">
      <c r="A65" s="10" t="s">
        <v>71</v>
      </c>
      <c r="B65" s="12" t="s">
        <v>24</v>
      </c>
      <c r="C65" s="12"/>
      <c r="D65" s="11">
        <f>SUM(D66:D68)</f>
        <v>333.88375000000002</v>
      </c>
    </row>
    <row r="66" spans="1:4" s="1" customFormat="1" ht="12.95" customHeight="1" x14ac:dyDescent="0.2">
      <c r="A66" s="10" t="s">
        <v>72</v>
      </c>
      <c r="B66" s="12"/>
      <c r="C66" s="12" t="s">
        <v>104</v>
      </c>
      <c r="D66" s="11">
        <v>197.71</v>
      </c>
    </row>
    <row r="67" spans="1:4" s="1" customFormat="1" ht="12.95" customHeight="1" x14ac:dyDescent="0.2">
      <c r="A67" s="10" t="s">
        <v>73</v>
      </c>
      <c r="B67" s="12"/>
      <c r="C67" s="12" t="s">
        <v>76</v>
      </c>
      <c r="D67" s="11">
        <f>D63*1.5%</f>
        <v>18.08175</v>
      </c>
    </row>
    <row r="68" spans="1:4" s="1" customFormat="1" ht="12.95" customHeight="1" x14ac:dyDescent="0.2">
      <c r="A68" s="10" t="s">
        <v>88</v>
      </c>
      <c r="B68" s="12"/>
      <c r="C68" s="12" t="s">
        <v>37</v>
      </c>
      <c r="D68" s="11">
        <f>D62*8%</f>
        <v>118.09200000000001</v>
      </c>
    </row>
    <row r="69" spans="1:4" s="1" customFormat="1" ht="12.95" customHeight="1" x14ac:dyDescent="0.2">
      <c r="A69" s="10" t="s">
        <v>91</v>
      </c>
      <c r="B69" s="12" t="s">
        <v>39</v>
      </c>
      <c r="C69" s="12"/>
      <c r="D69" s="11">
        <f>D63-D65</f>
        <v>871.56625000000008</v>
      </c>
    </row>
    <row r="70" spans="1:4" s="1" customFormat="1" ht="12.95" customHeight="1" x14ac:dyDescent="0.2">
      <c r="A70" s="13" t="s">
        <v>92</v>
      </c>
      <c r="B70" s="8" t="s">
        <v>61</v>
      </c>
      <c r="C70" s="8"/>
      <c r="D70" s="9"/>
    </row>
    <row r="71" spans="1:4" s="1" customFormat="1" ht="12.95" customHeight="1" x14ac:dyDescent="0.2">
      <c r="A71" s="10" t="s">
        <v>93</v>
      </c>
      <c r="B71" s="14" t="s">
        <v>86</v>
      </c>
      <c r="C71" s="14"/>
      <c r="D71" s="15">
        <f>'[1]2016'!$D$85</f>
        <v>-561.15389999980107</v>
      </c>
    </row>
    <row r="72" spans="1:4" s="1" customFormat="1" ht="12.95" customHeight="1" x14ac:dyDescent="0.2">
      <c r="A72" s="10" t="s">
        <v>94</v>
      </c>
      <c r="B72" s="12" t="s">
        <v>62</v>
      </c>
      <c r="C72" s="12"/>
      <c r="D72" s="11">
        <f>D9+D41+D51+D61</f>
        <v>311856.37999999983</v>
      </c>
    </row>
    <row r="73" spans="1:4" s="1" customFormat="1" ht="12.95" customHeight="1" x14ac:dyDescent="0.2">
      <c r="A73" s="10" t="s">
        <v>95</v>
      </c>
      <c r="B73" s="12" t="s">
        <v>63</v>
      </c>
      <c r="C73" s="12"/>
      <c r="D73" s="11">
        <f>D12+D42+D52+D62</f>
        <v>1453364.3999999997</v>
      </c>
    </row>
    <row r="74" spans="1:4" s="1" customFormat="1" ht="12.95" customHeight="1" x14ac:dyDescent="0.2">
      <c r="A74" s="10" t="s">
        <v>96</v>
      </c>
      <c r="B74" s="12" t="s">
        <v>64</v>
      </c>
      <c r="C74" s="12"/>
      <c r="D74" s="11">
        <f>D15+D43+D53+D63</f>
        <v>1465009.4300000002</v>
      </c>
    </row>
    <row r="75" spans="1:4" s="1" customFormat="1" ht="12.95" customHeight="1" x14ac:dyDescent="0.2">
      <c r="A75" s="10" t="s">
        <v>97</v>
      </c>
      <c r="B75" s="12" t="s">
        <v>65</v>
      </c>
      <c r="C75" s="12"/>
      <c r="D75" s="11">
        <f>D72+D73-D74</f>
        <v>300211.34999999939</v>
      </c>
    </row>
    <row r="76" spans="1:4" s="1" customFormat="1" ht="12.95" customHeight="1" x14ac:dyDescent="0.2">
      <c r="A76" s="10" t="s">
        <v>98</v>
      </c>
      <c r="B76" s="12" t="s">
        <v>24</v>
      </c>
      <c r="C76" s="12"/>
      <c r="D76" s="11">
        <f>D21+D45+D55+D65</f>
        <v>1420754.2034500004</v>
      </c>
    </row>
    <row r="77" spans="1:4" s="1" customFormat="1" ht="12.95" customHeight="1" x14ac:dyDescent="0.2">
      <c r="A77" s="10" t="s">
        <v>99</v>
      </c>
      <c r="B77" s="12" t="s">
        <v>66</v>
      </c>
      <c r="C77" s="12"/>
      <c r="D77" s="11">
        <f>D74-D76</f>
        <v>44255.226549999788</v>
      </c>
    </row>
    <row r="78" spans="1:4" s="1" customFormat="1" ht="12.95" customHeight="1" x14ac:dyDescent="0.2">
      <c r="A78" s="10" t="s">
        <v>100</v>
      </c>
      <c r="B78" s="12" t="s">
        <v>87</v>
      </c>
      <c r="C78" s="12"/>
      <c r="D78" s="11">
        <f>D71+D74-D76</f>
        <v>43694.072649999987</v>
      </c>
    </row>
    <row r="79" spans="1:4" s="1" customFormat="1" ht="12.95" customHeight="1" x14ac:dyDescent="0.2">
      <c r="A79" s="5"/>
      <c r="D79" s="4"/>
    </row>
    <row r="80" spans="1:4" s="1" customFormat="1" ht="12.95" customHeight="1" x14ac:dyDescent="0.2">
      <c r="A80" s="5"/>
      <c r="D80" s="4"/>
    </row>
    <row r="81" spans="1:4" s="1" customFormat="1" ht="12.95" customHeight="1" x14ac:dyDescent="0.2">
      <c r="A81" s="5"/>
      <c r="D81" s="4"/>
    </row>
    <row r="82" spans="1:4" s="1" customFormat="1" ht="12.95" customHeight="1" x14ac:dyDescent="0.2">
      <c r="A82" s="5"/>
      <c r="D82" s="4"/>
    </row>
    <row r="83" spans="1:4" s="1" customFormat="1" ht="12.95" customHeight="1" x14ac:dyDescent="0.2">
      <c r="A83" s="5"/>
      <c r="D83" s="4"/>
    </row>
    <row r="84" spans="1:4" s="1" customFormat="1" ht="12.95" customHeight="1" x14ac:dyDescent="0.2">
      <c r="A84" s="5"/>
      <c r="D84" s="4"/>
    </row>
    <row r="85" spans="1:4" s="1" customFormat="1" ht="12.95" customHeight="1" x14ac:dyDescent="0.2">
      <c r="A85" s="5"/>
      <c r="D85" s="4"/>
    </row>
    <row r="86" spans="1:4" s="1" customFormat="1" ht="12.95" customHeight="1" x14ac:dyDescent="0.2">
      <c r="A86" s="5"/>
      <c r="D86" s="4"/>
    </row>
    <row r="87" spans="1:4" s="1" customFormat="1" ht="12.95" customHeight="1" x14ac:dyDescent="0.2">
      <c r="A87" s="5"/>
      <c r="D87" s="4"/>
    </row>
    <row r="88" spans="1:4" s="1" customFormat="1" ht="12.95" customHeight="1" x14ac:dyDescent="0.2">
      <c r="A88" s="5"/>
      <c r="D88" s="4"/>
    </row>
    <row r="89" spans="1:4" s="1" customFormat="1" ht="12.95" customHeight="1" x14ac:dyDescent="0.2">
      <c r="A89" s="5"/>
      <c r="D89" s="4"/>
    </row>
    <row r="90" spans="1:4" s="1" customFormat="1" ht="12.95" customHeight="1" x14ac:dyDescent="0.2">
      <c r="A90" s="5"/>
      <c r="D90" s="4"/>
    </row>
    <row r="91" spans="1:4" s="1" customFormat="1" ht="12.95" customHeight="1" x14ac:dyDescent="0.2">
      <c r="A91" s="5"/>
      <c r="D91" s="4"/>
    </row>
    <row r="92" spans="1:4" s="1" customFormat="1" ht="12.95" customHeight="1" x14ac:dyDescent="0.2">
      <c r="A92" s="5"/>
      <c r="D92" s="4"/>
    </row>
    <row r="93" spans="1:4" s="1" customFormat="1" ht="12.95" customHeight="1" x14ac:dyDescent="0.2">
      <c r="A93" s="5"/>
      <c r="D93" s="4"/>
    </row>
    <row r="94" spans="1:4" s="1" customFormat="1" ht="12.95" customHeight="1" x14ac:dyDescent="0.2">
      <c r="A94" s="5"/>
      <c r="D94" s="4"/>
    </row>
    <row r="95" spans="1:4" s="1" customFormat="1" ht="12.95" customHeight="1" x14ac:dyDescent="0.2">
      <c r="A95" s="5"/>
      <c r="D95" s="4"/>
    </row>
    <row r="96" spans="1:4" s="1" customFormat="1" ht="12.95" customHeight="1" x14ac:dyDescent="0.2">
      <c r="A96" s="5"/>
      <c r="D96" s="4"/>
    </row>
    <row r="97" spans="1:4" s="1" customFormat="1" ht="12.95" customHeight="1" x14ac:dyDescent="0.2">
      <c r="A97" s="5"/>
      <c r="D97" s="4"/>
    </row>
    <row r="98" spans="1:4" s="1" customFormat="1" ht="12.95" customHeight="1" x14ac:dyDescent="0.2">
      <c r="A98" s="5"/>
      <c r="D98" s="4"/>
    </row>
    <row r="99" spans="1:4" s="1" customFormat="1" ht="12.95" customHeight="1" x14ac:dyDescent="0.2">
      <c r="A99" s="5"/>
      <c r="D99" s="4"/>
    </row>
    <row r="100" spans="1:4" s="1" customFormat="1" ht="12.95" customHeight="1" x14ac:dyDescent="0.2">
      <c r="A100" s="5"/>
      <c r="D100" s="4"/>
    </row>
    <row r="101" spans="1:4" s="1" customFormat="1" ht="12.95" customHeight="1" x14ac:dyDescent="0.2">
      <c r="A101" s="5"/>
      <c r="D101" s="4"/>
    </row>
    <row r="102" spans="1:4" s="1" customFormat="1" ht="12.95" customHeight="1" x14ac:dyDescent="0.2">
      <c r="A102" s="5"/>
      <c r="D102" s="4"/>
    </row>
    <row r="103" spans="1:4" s="1" customFormat="1" ht="12.95" customHeight="1" x14ac:dyDescent="0.2">
      <c r="A103" s="5"/>
      <c r="D103" s="4"/>
    </row>
    <row r="104" spans="1:4" s="1" customFormat="1" ht="12.95" customHeight="1" x14ac:dyDescent="0.2">
      <c r="A104" s="5"/>
      <c r="D104" s="4"/>
    </row>
    <row r="105" spans="1:4" s="1" customFormat="1" ht="12.95" customHeight="1" x14ac:dyDescent="0.2">
      <c r="A105" s="5"/>
      <c r="D105" s="4"/>
    </row>
    <row r="106" spans="1:4" s="1" customFormat="1" ht="12.95" customHeight="1" x14ac:dyDescent="0.2">
      <c r="A106" s="5"/>
      <c r="D106" s="4"/>
    </row>
    <row r="107" spans="1:4" s="1" customFormat="1" ht="12.95" customHeight="1" x14ac:dyDescent="0.2">
      <c r="A107" s="5"/>
      <c r="D107" s="4"/>
    </row>
    <row r="108" spans="1:4" s="1" customFormat="1" ht="12.95" customHeight="1" x14ac:dyDescent="0.2">
      <c r="A108" s="5"/>
      <c r="D108" s="4"/>
    </row>
    <row r="109" spans="1:4" s="1" customFormat="1" ht="12.95" customHeight="1" x14ac:dyDescent="0.2">
      <c r="A109" s="5"/>
      <c r="D109" s="4"/>
    </row>
    <row r="110" spans="1:4" s="1" customFormat="1" ht="12.95" customHeight="1" x14ac:dyDescent="0.2">
      <c r="A110" s="5"/>
      <c r="D110" s="4"/>
    </row>
    <row r="111" spans="1:4" s="1" customFormat="1" ht="12.95" customHeight="1" x14ac:dyDescent="0.2">
      <c r="A111" s="5"/>
      <c r="D111" s="4"/>
    </row>
    <row r="112" spans="1:4" s="1" customFormat="1" ht="12.95" customHeight="1" x14ac:dyDescent="0.2">
      <c r="A112" s="5"/>
      <c r="D112" s="4"/>
    </row>
    <row r="113" spans="1:4" s="1" customFormat="1" ht="12.95" customHeight="1" x14ac:dyDescent="0.2">
      <c r="A113" s="5"/>
      <c r="D113" s="4"/>
    </row>
    <row r="114" spans="1:4" s="1" customFormat="1" ht="12.95" customHeight="1" x14ac:dyDescent="0.2">
      <c r="A114" s="5"/>
      <c r="D114" s="4"/>
    </row>
    <row r="115" spans="1:4" s="1" customFormat="1" ht="12.95" customHeight="1" x14ac:dyDescent="0.2">
      <c r="A115" s="5"/>
      <c r="D115" s="4"/>
    </row>
    <row r="116" spans="1:4" s="1" customFormat="1" ht="12.95" customHeight="1" x14ac:dyDescent="0.2">
      <c r="A116" s="5"/>
      <c r="D116" s="4"/>
    </row>
    <row r="117" spans="1:4" s="1" customFormat="1" ht="12.95" customHeight="1" x14ac:dyDescent="0.2">
      <c r="A117" s="5"/>
      <c r="D117" s="4"/>
    </row>
    <row r="118" spans="1:4" s="1" customFormat="1" ht="12.95" customHeight="1" x14ac:dyDescent="0.2">
      <c r="A118" s="5"/>
      <c r="D118" s="4"/>
    </row>
    <row r="119" spans="1:4" s="1" customFormat="1" ht="12.95" customHeight="1" x14ac:dyDescent="0.2">
      <c r="A119" s="5"/>
      <c r="D119" s="4"/>
    </row>
    <row r="120" spans="1:4" s="1" customFormat="1" ht="12.95" customHeight="1" x14ac:dyDescent="0.2">
      <c r="A120" s="5"/>
      <c r="D120" s="4"/>
    </row>
    <row r="121" spans="1:4" s="1" customFormat="1" ht="12.95" customHeight="1" x14ac:dyDescent="0.2">
      <c r="A121" s="5"/>
      <c r="D121" s="4"/>
    </row>
    <row r="122" spans="1:4" s="1" customFormat="1" ht="12.95" customHeight="1" x14ac:dyDescent="0.2">
      <c r="A122" s="5"/>
      <c r="D122" s="4"/>
    </row>
    <row r="123" spans="1:4" s="1" customFormat="1" ht="12.95" customHeight="1" x14ac:dyDescent="0.2">
      <c r="A123" s="5"/>
      <c r="D123" s="4"/>
    </row>
    <row r="124" spans="1:4" s="1" customFormat="1" ht="12.95" customHeight="1" x14ac:dyDescent="0.2">
      <c r="A124" s="5"/>
      <c r="D124" s="4"/>
    </row>
    <row r="125" spans="1:4" s="1" customFormat="1" ht="12.95" customHeight="1" x14ac:dyDescent="0.2">
      <c r="A125" s="5"/>
      <c r="D125" s="4"/>
    </row>
    <row r="126" spans="1:4" s="1" customFormat="1" ht="12.95" customHeight="1" x14ac:dyDescent="0.2">
      <c r="A126" s="5"/>
      <c r="D126" s="4"/>
    </row>
    <row r="127" spans="1:4" s="1" customFormat="1" ht="12.95" customHeight="1" x14ac:dyDescent="0.2">
      <c r="A127" s="5"/>
      <c r="D127" s="4"/>
    </row>
    <row r="128" spans="1:4" s="1" customFormat="1" ht="12.95" customHeight="1" x14ac:dyDescent="0.2">
      <c r="A128" s="5"/>
      <c r="D128" s="4"/>
    </row>
    <row r="129" spans="1:4" s="1" customFormat="1" ht="12.95" customHeight="1" x14ac:dyDescent="0.2">
      <c r="A129" s="5"/>
      <c r="D129" s="4"/>
    </row>
    <row r="130" spans="1:4" s="1" customFormat="1" ht="12.95" customHeight="1" x14ac:dyDescent="0.2">
      <c r="A130" s="5"/>
      <c r="D130" s="4"/>
    </row>
    <row r="131" spans="1:4" s="1" customFormat="1" ht="12.95" customHeight="1" x14ac:dyDescent="0.2">
      <c r="A131" s="5"/>
      <c r="D131" s="4"/>
    </row>
    <row r="132" spans="1:4" s="1" customFormat="1" ht="12.95" customHeight="1" x14ac:dyDescent="0.2">
      <c r="A132" s="5"/>
      <c r="D132" s="4"/>
    </row>
    <row r="133" spans="1:4" s="1" customFormat="1" ht="12.95" customHeight="1" x14ac:dyDescent="0.2">
      <c r="A133" s="5"/>
      <c r="D133" s="4"/>
    </row>
    <row r="134" spans="1:4" s="1" customFormat="1" ht="12.95" customHeight="1" x14ac:dyDescent="0.2">
      <c r="A134" s="5"/>
      <c r="D134" s="4"/>
    </row>
    <row r="135" spans="1:4" s="1" customFormat="1" ht="12.95" customHeight="1" x14ac:dyDescent="0.2">
      <c r="A135" s="5"/>
      <c r="D135" s="4"/>
    </row>
    <row r="136" spans="1:4" s="1" customFormat="1" ht="12.95" customHeight="1" x14ac:dyDescent="0.2">
      <c r="A136" s="5"/>
      <c r="D136" s="4"/>
    </row>
    <row r="137" spans="1:4" s="1" customFormat="1" ht="12.95" customHeight="1" x14ac:dyDescent="0.2">
      <c r="A137" s="5"/>
      <c r="D137" s="4"/>
    </row>
    <row r="138" spans="1:4" s="1" customFormat="1" ht="12.95" customHeight="1" x14ac:dyDescent="0.2">
      <c r="A138" s="5"/>
      <c r="D138" s="4"/>
    </row>
    <row r="139" spans="1:4" s="1" customFormat="1" ht="12.95" customHeight="1" x14ac:dyDescent="0.2">
      <c r="A139" s="5"/>
      <c r="D139" s="4"/>
    </row>
    <row r="140" spans="1:4" s="1" customFormat="1" ht="12.95" customHeight="1" x14ac:dyDescent="0.2">
      <c r="A140" s="5"/>
      <c r="D140" s="4"/>
    </row>
    <row r="141" spans="1:4" s="1" customFormat="1" ht="12.95" customHeight="1" x14ac:dyDescent="0.2">
      <c r="A141" s="5"/>
      <c r="D141" s="4"/>
    </row>
    <row r="142" spans="1:4" s="1" customFormat="1" ht="12.95" customHeight="1" x14ac:dyDescent="0.2">
      <c r="A142" s="5"/>
      <c r="D142" s="4"/>
    </row>
    <row r="143" spans="1:4" s="1" customFormat="1" ht="12.95" customHeight="1" x14ac:dyDescent="0.2">
      <c r="A143" s="5"/>
      <c r="D143" s="4"/>
    </row>
    <row r="144" spans="1:4" s="1" customFormat="1" ht="12.95" customHeight="1" x14ac:dyDescent="0.2">
      <c r="A144" s="5"/>
      <c r="D144" s="4"/>
    </row>
    <row r="145" spans="1:4" s="1" customFormat="1" ht="12.95" customHeight="1" x14ac:dyDescent="0.2">
      <c r="A145" s="5"/>
      <c r="D145" s="4"/>
    </row>
    <row r="146" spans="1:4" s="1" customFormat="1" ht="12.95" customHeight="1" x14ac:dyDescent="0.2">
      <c r="A146" s="5"/>
      <c r="D146" s="4"/>
    </row>
    <row r="147" spans="1:4" s="1" customFormat="1" ht="12.95" customHeight="1" x14ac:dyDescent="0.2">
      <c r="A147" s="5"/>
      <c r="D147" s="4"/>
    </row>
    <row r="148" spans="1:4" s="1" customFormat="1" ht="12.95" customHeight="1" x14ac:dyDescent="0.2">
      <c r="A148" s="5"/>
      <c r="D148" s="4"/>
    </row>
    <row r="149" spans="1:4" s="1" customFormat="1" ht="12.95" customHeight="1" x14ac:dyDescent="0.2">
      <c r="A149" s="5"/>
      <c r="D149" s="4"/>
    </row>
    <row r="150" spans="1:4" s="1" customFormat="1" ht="12.95" customHeight="1" x14ac:dyDescent="0.2">
      <c r="A150" s="5"/>
      <c r="D150" s="4"/>
    </row>
    <row r="151" spans="1:4" s="1" customFormat="1" ht="12.95" customHeight="1" x14ac:dyDescent="0.2">
      <c r="A151" s="5"/>
      <c r="D151" s="4"/>
    </row>
    <row r="152" spans="1:4" s="1" customFormat="1" ht="12.95" customHeight="1" x14ac:dyDescent="0.2">
      <c r="A152" s="5"/>
      <c r="D152" s="4"/>
    </row>
    <row r="153" spans="1:4" s="1" customFormat="1" ht="12.95" customHeight="1" x14ac:dyDescent="0.2">
      <c r="A153" s="5"/>
      <c r="D153" s="4"/>
    </row>
    <row r="154" spans="1:4" s="1" customFormat="1" ht="12.95" customHeight="1" x14ac:dyDescent="0.2">
      <c r="A154" s="5"/>
      <c r="D154" s="4"/>
    </row>
    <row r="155" spans="1:4" s="1" customFormat="1" ht="12.95" customHeight="1" x14ac:dyDescent="0.2">
      <c r="A155" s="5"/>
      <c r="D155" s="4"/>
    </row>
    <row r="156" spans="1:4" s="1" customFormat="1" ht="12.95" customHeight="1" x14ac:dyDescent="0.2">
      <c r="A156" s="5"/>
      <c r="D156" s="4"/>
    </row>
    <row r="157" spans="1:4" s="1" customFormat="1" ht="12.95" customHeight="1" x14ac:dyDescent="0.2">
      <c r="A157" s="5"/>
      <c r="D157" s="4"/>
    </row>
    <row r="158" spans="1:4" s="1" customFormat="1" ht="12.95" customHeight="1" x14ac:dyDescent="0.2">
      <c r="A158" s="5"/>
      <c r="D158" s="4"/>
    </row>
    <row r="159" spans="1:4" s="1" customFormat="1" ht="12.95" customHeight="1" x14ac:dyDescent="0.2">
      <c r="A159" s="5"/>
      <c r="D159" s="4"/>
    </row>
    <row r="160" spans="1:4" s="1" customFormat="1" ht="12.95" customHeight="1" x14ac:dyDescent="0.2">
      <c r="A160" s="5"/>
      <c r="D160" s="4"/>
    </row>
    <row r="161" spans="1:4" s="1" customFormat="1" ht="12.95" customHeight="1" x14ac:dyDescent="0.2">
      <c r="A161" s="5"/>
      <c r="D161" s="4"/>
    </row>
    <row r="162" spans="1:4" s="1" customFormat="1" ht="12.95" customHeight="1" x14ac:dyDescent="0.2">
      <c r="A162" s="5"/>
      <c r="D162" s="4"/>
    </row>
    <row r="163" spans="1:4" s="1" customFormat="1" ht="12.95" customHeight="1" x14ac:dyDescent="0.2">
      <c r="A163" s="5"/>
      <c r="D163" s="4"/>
    </row>
    <row r="164" spans="1:4" s="1" customFormat="1" ht="12.95" customHeight="1" x14ac:dyDescent="0.2">
      <c r="A164" s="5"/>
      <c r="D164" s="4"/>
    </row>
    <row r="165" spans="1:4" s="1" customFormat="1" ht="12.95" customHeight="1" x14ac:dyDescent="0.2">
      <c r="A165" s="5"/>
      <c r="D165" s="4"/>
    </row>
    <row r="166" spans="1:4" s="1" customFormat="1" ht="12.95" customHeight="1" x14ac:dyDescent="0.2">
      <c r="A166" s="5"/>
      <c r="D166" s="4"/>
    </row>
    <row r="167" spans="1:4" s="1" customFormat="1" ht="12.95" customHeight="1" x14ac:dyDescent="0.2">
      <c r="A167" s="5"/>
      <c r="D167" s="4"/>
    </row>
    <row r="168" spans="1:4" s="1" customFormat="1" ht="12.95" customHeight="1" x14ac:dyDescent="0.2">
      <c r="A168" s="5"/>
      <c r="D168" s="4"/>
    </row>
    <row r="169" spans="1:4" s="1" customFormat="1" ht="12.95" customHeight="1" x14ac:dyDescent="0.2">
      <c r="A169" s="5"/>
      <c r="D169" s="4"/>
    </row>
    <row r="170" spans="1:4" s="1" customFormat="1" ht="12.95" customHeight="1" x14ac:dyDescent="0.2">
      <c r="A170" s="5"/>
      <c r="D170" s="4"/>
    </row>
    <row r="171" spans="1:4" s="1" customFormat="1" ht="12.95" customHeight="1" x14ac:dyDescent="0.2">
      <c r="A171" s="5"/>
      <c r="D171" s="4"/>
    </row>
    <row r="172" spans="1:4" s="1" customFormat="1" ht="12.95" customHeight="1" x14ac:dyDescent="0.2">
      <c r="A172" s="5"/>
      <c r="D172" s="4"/>
    </row>
    <row r="173" spans="1:4" s="1" customFormat="1" ht="12.95" customHeight="1" x14ac:dyDescent="0.2">
      <c r="A173" s="5"/>
      <c r="D173" s="4"/>
    </row>
    <row r="174" spans="1:4" s="1" customFormat="1" ht="12.95" customHeight="1" x14ac:dyDescent="0.2">
      <c r="A174" s="5"/>
      <c r="D174" s="4"/>
    </row>
    <row r="175" spans="1:4" s="1" customFormat="1" ht="12.95" customHeight="1" x14ac:dyDescent="0.2">
      <c r="A175" s="5"/>
      <c r="D175" s="4"/>
    </row>
    <row r="176" spans="1:4" s="1" customFormat="1" ht="12.95" customHeight="1" x14ac:dyDescent="0.2">
      <c r="A176" s="5"/>
      <c r="D176" s="4"/>
    </row>
    <row r="177" spans="1:4" s="1" customFormat="1" ht="12.95" customHeight="1" x14ac:dyDescent="0.2">
      <c r="A177" s="5"/>
      <c r="D177" s="4"/>
    </row>
    <row r="178" spans="1:4" s="1" customFormat="1" ht="12.95" customHeight="1" x14ac:dyDescent="0.2">
      <c r="A178" s="5"/>
      <c r="D178" s="4"/>
    </row>
    <row r="179" spans="1:4" s="1" customFormat="1" ht="12.95" customHeight="1" x14ac:dyDescent="0.2">
      <c r="A179" s="5"/>
      <c r="D179" s="4"/>
    </row>
    <row r="180" spans="1:4" s="1" customFormat="1" ht="12.95" customHeight="1" x14ac:dyDescent="0.2">
      <c r="A180" s="5"/>
      <c r="D180" s="4"/>
    </row>
    <row r="181" spans="1:4" s="1" customFormat="1" ht="12.95" customHeight="1" x14ac:dyDescent="0.2">
      <c r="A181" s="5"/>
      <c r="D181" s="4"/>
    </row>
    <row r="182" spans="1:4" s="1" customFormat="1" ht="12.95" customHeight="1" x14ac:dyDescent="0.2">
      <c r="A182" s="5"/>
      <c r="D182" s="4"/>
    </row>
    <row r="183" spans="1:4" s="1" customFormat="1" ht="12.95" customHeight="1" x14ac:dyDescent="0.2">
      <c r="A183" s="5"/>
      <c r="D183" s="4"/>
    </row>
    <row r="184" spans="1:4" s="1" customFormat="1" ht="12.95" customHeight="1" x14ac:dyDescent="0.2">
      <c r="A184" s="5"/>
      <c r="D184" s="4"/>
    </row>
    <row r="185" spans="1:4" s="1" customFormat="1" ht="12.95" customHeight="1" x14ac:dyDescent="0.2">
      <c r="A185" s="5"/>
      <c r="D185" s="4"/>
    </row>
    <row r="186" spans="1:4" s="1" customFormat="1" ht="12.95" customHeight="1" x14ac:dyDescent="0.2">
      <c r="A186" s="5"/>
      <c r="D186" s="4"/>
    </row>
    <row r="187" spans="1:4" s="1" customFormat="1" ht="12.95" customHeight="1" x14ac:dyDescent="0.2">
      <c r="A187" s="5"/>
      <c r="D187" s="4"/>
    </row>
    <row r="188" spans="1:4" s="1" customFormat="1" ht="12.95" customHeight="1" x14ac:dyDescent="0.2">
      <c r="A188" s="5"/>
      <c r="D188" s="4"/>
    </row>
    <row r="189" spans="1:4" s="1" customFormat="1" ht="12.95" customHeight="1" x14ac:dyDescent="0.2">
      <c r="A189" s="5"/>
      <c r="D189" s="4"/>
    </row>
    <row r="190" spans="1:4" s="1" customFormat="1" ht="12.95" customHeight="1" x14ac:dyDescent="0.2">
      <c r="A190" s="5"/>
      <c r="D190" s="4"/>
    </row>
    <row r="191" spans="1:4" s="1" customFormat="1" ht="12.95" customHeight="1" x14ac:dyDescent="0.2">
      <c r="A191" s="5"/>
      <c r="D191" s="4"/>
    </row>
    <row r="192" spans="1:4" s="1" customFormat="1" ht="12.95" customHeight="1" x14ac:dyDescent="0.2">
      <c r="A192" s="5"/>
      <c r="D192" s="4"/>
    </row>
    <row r="193" spans="1:4" s="1" customFormat="1" ht="12.95" customHeight="1" x14ac:dyDescent="0.2">
      <c r="A193" s="5"/>
      <c r="D193" s="4"/>
    </row>
    <row r="194" spans="1:4" s="1" customFormat="1" ht="12.95" customHeight="1" x14ac:dyDescent="0.2">
      <c r="A194" s="5"/>
      <c r="D194" s="4"/>
    </row>
    <row r="195" spans="1:4" s="1" customFormat="1" ht="12.95" customHeight="1" x14ac:dyDescent="0.2">
      <c r="A195" s="5"/>
      <c r="D195" s="4"/>
    </row>
    <row r="196" spans="1:4" s="1" customFormat="1" ht="12.95" customHeight="1" x14ac:dyDescent="0.2">
      <c r="A196" s="5"/>
      <c r="D196" s="4"/>
    </row>
    <row r="197" spans="1:4" s="1" customFormat="1" ht="12.95" customHeight="1" x14ac:dyDescent="0.2">
      <c r="A197" s="5"/>
      <c r="D197" s="4"/>
    </row>
    <row r="198" spans="1:4" s="1" customFormat="1" ht="12.95" customHeight="1" x14ac:dyDescent="0.2">
      <c r="A198" s="5"/>
      <c r="D198" s="4"/>
    </row>
    <row r="199" spans="1:4" s="1" customFormat="1" ht="12.95" customHeight="1" x14ac:dyDescent="0.2">
      <c r="A199" s="5"/>
      <c r="D199" s="4"/>
    </row>
  </sheetData>
  <mergeCells count="4">
    <mergeCell ref="B7:C7"/>
    <mergeCell ref="B8:C8"/>
    <mergeCell ref="B9:C9"/>
    <mergeCell ref="B18:C18"/>
  </mergeCells>
  <pageMargins left="0.70866141732283472" right="0.51181102362204722" top="0.35433070866141736" bottom="0.35433070866141736" header="0.31496062992125984" footer="0.31496062992125984"/>
  <pageSetup paperSize="9" scale="8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E9" sqref="E9"/>
    </sheetView>
  </sheetViews>
  <sheetFormatPr defaultRowHeight="15" x14ac:dyDescent="0.25"/>
  <cols>
    <col min="1" max="1" width="45.5703125" customWidth="1"/>
    <col min="2" max="2" width="17.85546875" customWidth="1"/>
  </cols>
  <sheetData>
    <row r="1" spans="1:2" ht="15.75" x14ac:dyDescent="0.25">
      <c r="A1" s="23" t="s">
        <v>125</v>
      </c>
    </row>
    <row r="3" spans="1:2" ht="15.75" x14ac:dyDescent="0.25">
      <c r="A3" s="24" t="s">
        <v>126</v>
      </c>
      <c r="B3" s="25" t="s">
        <v>127</v>
      </c>
    </row>
    <row r="4" spans="1:2" ht="15.75" x14ac:dyDescent="0.25">
      <c r="A4" s="26" t="s">
        <v>137</v>
      </c>
      <c r="B4" s="27">
        <v>50733.42</v>
      </c>
    </row>
    <row r="5" spans="1:2" ht="15.75" x14ac:dyDescent="0.25">
      <c r="A5" s="26" t="s">
        <v>138</v>
      </c>
      <c r="B5" s="25">
        <v>1017.68</v>
      </c>
    </row>
    <row r="6" spans="1:2" ht="31.5" x14ac:dyDescent="0.25">
      <c r="A6" s="28" t="s">
        <v>132</v>
      </c>
      <c r="B6" s="25">
        <v>4000</v>
      </c>
    </row>
    <row r="7" spans="1:2" ht="31.5" x14ac:dyDescent="0.25">
      <c r="A7" s="28" t="s">
        <v>133</v>
      </c>
      <c r="B7" s="25">
        <v>3000</v>
      </c>
    </row>
    <row r="8" spans="1:2" ht="31.5" x14ac:dyDescent="0.25">
      <c r="A8" s="28" t="s">
        <v>134</v>
      </c>
      <c r="B8" s="25">
        <v>3500</v>
      </c>
    </row>
    <row r="9" spans="1:2" ht="15.75" x14ac:dyDescent="0.25">
      <c r="A9" s="28" t="s">
        <v>135</v>
      </c>
      <c r="B9" s="25">
        <f>8238.3+401.72</f>
        <v>8640.0199999999986</v>
      </c>
    </row>
    <row r="10" spans="1:2" ht="15.75" x14ac:dyDescent="0.25">
      <c r="A10" s="29" t="s">
        <v>128</v>
      </c>
      <c r="B10" s="25">
        <v>428.63</v>
      </c>
    </row>
    <row r="11" spans="1:2" ht="31.5" x14ac:dyDescent="0.25">
      <c r="A11" s="30" t="s">
        <v>136</v>
      </c>
      <c r="B11" s="25">
        <v>4508.47</v>
      </c>
    </row>
    <row r="12" spans="1:2" ht="15.75" x14ac:dyDescent="0.25">
      <c r="A12" s="28" t="s">
        <v>139</v>
      </c>
      <c r="B12" s="25">
        <v>3842.89</v>
      </c>
    </row>
    <row r="13" spans="1:2" ht="31.5" x14ac:dyDescent="0.25">
      <c r="A13" s="28" t="s">
        <v>129</v>
      </c>
      <c r="B13" s="31">
        <v>1930.36</v>
      </c>
    </row>
    <row r="14" spans="1:2" ht="31.5" x14ac:dyDescent="0.25">
      <c r="A14" s="32" t="s">
        <v>130</v>
      </c>
      <c r="B14" s="31">
        <v>4675.47</v>
      </c>
    </row>
    <row r="15" spans="1:2" ht="15.75" x14ac:dyDescent="0.25">
      <c r="A15" s="26" t="s">
        <v>131</v>
      </c>
      <c r="B15" s="25">
        <f>SUM(B4:B14)</f>
        <v>86276.94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2017</vt:lpstr>
      <vt:lpstr>Текущий рем.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2018-03-28T09:53:47Z</dcterms:modified>
</cp:coreProperties>
</file>